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2\4 кв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Лист1!$A$1:$F$150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4" i="1" l="1"/>
  <c r="E26" i="1" l="1"/>
  <c r="E84" i="1" l="1"/>
  <c r="G4" i="1" l="1"/>
  <c r="E8" i="1" l="1"/>
  <c r="E32" i="1" l="1"/>
  <c r="E7" i="1" l="1"/>
  <c r="E11" i="1" l="1"/>
  <c r="E104" i="1" l="1"/>
  <c r="E46" i="1" l="1"/>
  <c r="E47" i="1"/>
  <c r="E48" i="1"/>
  <c r="E49" i="1"/>
  <c r="E50" i="1" l="1"/>
  <c r="E76" i="1"/>
  <c r="E80" i="1" l="1"/>
  <c r="E120" i="1" l="1"/>
  <c r="E132" i="1"/>
  <c r="H4" i="1" l="1"/>
  <c r="I4" i="1"/>
  <c r="J107" i="1"/>
  <c r="E13" i="1"/>
  <c r="E14" i="1" s="1"/>
  <c r="J146" i="1" l="1"/>
  <c r="E147" i="1"/>
  <c r="E148" i="1"/>
  <c r="E149" i="1" s="1"/>
  <c r="E116" i="1" l="1"/>
  <c r="E117" i="1"/>
  <c r="B75" i="1"/>
  <c r="B78" i="1"/>
  <c r="B79" i="1"/>
  <c r="B80" i="1"/>
  <c r="B81" i="1"/>
  <c r="B83" i="1"/>
  <c r="E111" i="1"/>
  <c r="E58" i="1" l="1"/>
  <c r="E123" i="1"/>
  <c r="J129" i="1" l="1"/>
  <c r="J15" i="1"/>
  <c r="J119" i="1" l="1"/>
  <c r="J36" i="1"/>
  <c r="E42" i="1"/>
  <c r="J87" i="1" l="1"/>
  <c r="J45" i="1" l="1"/>
  <c r="E77" i="1" l="1"/>
  <c r="E17" i="1" l="1"/>
  <c r="E52" i="1" l="1"/>
  <c r="E88" i="1" l="1"/>
  <c r="J7" i="1" l="1"/>
  <c r="E90" i="1" l="1"/>
  <c r="E91" i="1" s="1"/>
  <c r="E28" i="1" l="1"/>
  <c r="E66" i="1" l="1"/>
  <c r="E33" i="1" l="1"/>
  <c r="E31" i="1"/>
  <c r="E34" i="1" l="1"/>
  <c r="J137" i="1"/>
  <c r="J113" i="1"/>
  <c r="J100" i="1"/>
  <c r="J93" i="1"/>
  <c r="J78" i="1"/>
  <c r="J66" i="1"/>
  <c r="J60" i="1"/>
  <c r="J56" i="1"/>
  <c r="J51" i="1"/>
  <c r="J31" i="1"/>
  <c r="J24" i="1"/>
  <c r="J20" i="1"/>
  <c r="J4" i="1" l="1"/>
  <c r="E138" i="1" l="1"/>
  <c r="E139" i="1"/>
  <c r="E140" i="1"/>
  <c r="E141" i="1"/>
  <c r="E143" i="1"/>
  <c r="E137" i="1"/>
  <c r="E144" i="1" l="1"/>
  <c r="E100" i="1"/>
  <c r="E102" i="1"/>
  <c r="E130" i="1" l="1"/>
  <c r="E133" i="1"/>
  <c r="E134" i="1"/>
  <c r="E135" i="1" l="1"/>
  <c r="E124" i="1"/>
  <c r="E125" i="1"/>
  <c r="E121" i="1"/>
  <c r="E127" i="1" s="1"/>
  <c r="E16" i="1" l="1"/>
  <c r="E18" i="1" s="1"/>
  <c r="E78" i="1" l="1"/>
  <c r="E101" i="1" l="1"/>
  <c r="E105" i="1" s="1"/>
  <c r="E94" i="1"/>
  <c r="E96" i="1"/>
  <c r="E93" i="1"/>
  <c r="E81" i="1"/>
  <c r="E82" i="1"/>
  <c r="E83" i="1"/>
  <c r="E79" i="1"/>
  <c r="E85" i="1" s="1"/>
  <c r="E71" i="1"/>
  <c r="E72" i="1"/>
  <c r="E68" i="1"/>
  <c r="E69" i="1"/>
  <c r="E70" i="1"/>
  <c r="E67" i="1"/>
  <c r="E53" i="1"/>
  <c r="E54" i="1" s="1"/>
  <c r="E38" i="1"/>
  <c r="E25" i="1"/>
  <c r="E21" i="1"/>
  <c r="E22" i="1"/>
  <c r="E113" i="1"/>
  <c r="E115" i="1"/>
  <c r="E118" i="1" s="1"/>
  <c r="E43" i="1" l="1"/>
  <c r="E64" i="1"/>
  <c r="E98" i="1"/>
  <c r="E73" i="1"/>
  <c r="E29" i="1"/>
  <c r="E23" i="1"/>
  <c r="E150" i="1" s="1"/>
</calcChain>
</file>

<file path=xl/sharedStrings.xml><?xml version="1.0" encoding="utf-8"?>
<sst xmlns="http://schemas.openxmlformats.org/spreadsheetml/2006/main" count="154" uniqueCount="141">
  <si>
    <t>№ п/п</t>
  </si>
  <si>
    <t>Показатели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</si>
  <si>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</si>
  <si>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</si>
  <si>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</si>
  <si>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</si>
  <si>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</si>
  <si>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</si>
  <si>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</si>
  <si>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Доля инвалидов, трудоустроенных в организации муниципального сектора экономики, к общему числу трудоустроенных инвалидов (на конец года), %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</si>
  <si>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</si>
  <si>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</si>
  <si>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</si>
  <si>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</si>
  <si>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</si>
  <si>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</si>
  <si>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>Количество семей, улучшивших жилищные условия, тыс. семей</t>
  </si>
  <si>
    <t>Жилищно-коммунальный комплекс и городская среда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</si>
  <si>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</si>
  <si>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</si>
  <si>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</si>
  <si>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Доля обеспеченности средствами антитеррористической защищенности объектов, находящихся в ведении муниципального образования (%)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</si>
  <si>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</si>
  <si>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</si>
  <si>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</si>
  <si>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</si>
  <si>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Разработка и информационно-техническая поддержка официальных сайтов администрации города Пыть-Яха и Думы города Пыть-Яха (шт.)</t>
  </si>
  <si>
    <t>Приобретение и (или) сопровождение программного обеспечения в соответствующем году (шт.)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</si>
  <si>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</si>
  <si>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</si>
  <si>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</si>
  <si>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Количество социально значимых проектов социально ориентированных некоммерческих организаций (ед.)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</si>
  <si>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 (ед.)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</si>
  <si>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 (%)</t>
  </si>
  <si>
    <t>Управление муниципальным имуществом</t>
  </si>
  <si>
    <t>Обеспечение содержания и эксплуатации муниципального имущества (%)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</si>
  <si>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</si>
  <si>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</si>
  <si>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</si>
  <si>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</si>
  <si>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</si>
  <si>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да</t>
  </si>
  <si>
    <t>Стоимостная доля закупаемого и (или) арендуемого исполнительными органами муниципального образования, отечественного программного обеспечения (%)</t>
  </si>
  <si>
    <t>Приложение №2</t>
  </si>
  <si>
    <t>Целевые показатели муниципальных программ</t>
  </si>
  <si>
    <t>Удельный вес неиспользуемого недвижимого имущества в общем количестве   недвижимого имущества муниципального образования, в %</t>
  </si>
  <si>
    <t xml:space="preserve">Экологическая безопасность </t>
  </si>
  <si>
    <t>Количество выставочно-ярмарочных мероприятий, ед.</t>
  </si>
  <si>
    <t>Показатель рассчитывается по итогам года</t>
  </si>
  <si>
    <t>&gt;75</t>
  </si>
  <si>
    <t>Показатель обратный</t>
  </si>
  <si>
    <t>Количество животных без владельцев, прошедших отлов, транспортировку, регистрацию, учет, содержание, лечение (вакцинацию)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</si>
  <si>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</si>
  <si>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</si>
  <si>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Число посещений культурных мероприятий (тыс. единиц)</t>
  </si>
  <si>
    <t>Общая площадь жилых помещений, приходящихся в среднем на 1 жителя, кв. м</t>
  </si>
  <si>
    <t>Количество квадратных метров расселенного аварийного жилищного фонда, тыс. кв.</t>
  </si>
  <si>
    <t>Качество городской среды, %</t>
  </si>
  <si>
    <t>План на 2022 год</t>
  </si>
  <si>
    <t xml:space="preserve">Определяется по информации, представленной Департаментом общественных и внешних связей Ханты-Мансийского автономного округа – 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Югре. 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</si>
  <si>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</si>
  <si>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</si>
  <si>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имущественной основы деятельности органов местного самоуправления, ед</t>
  </si>
  <si>
    <t>Общая распространенность наркомании (на 100 тыс. населения), ед.</t>
  </si>
  <si>
    <t>Отношение объема муниципального долга городского округа к общему объему доходов бюджета города</t>
  </si>
  <si>
    <t>&lt; 50%</t>
  </si>
  <si>
    <t>Предельный объем расходов на обслуживание муниципального долга</t>
  </si>
  <si>
    <t>&lt; 5%</t>
  </si>
  <si>
    <t>Соблюдение условий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</si>
  <si>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Доля граждан, трудоустроенных в организациях муниципального сектора экономики к общему числу трудоустроенных граждан (на конец года), %</t>
  </si>
  <si>
    <t>Численность пострадавших в результате несчастных случаев на производстве с утратой трудоспособности на 1 рабочий день и более, человек.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</si>
  <si>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 (ед.)</t>
  </si>
  <si>
    <t>Количество инициативных проектов, реализованных из местного бюджета с привлечением инициативных платежей (ед.)</t>
  </si>
  <si>
    <t>Доля наружных источников противопожарного водоснабжения находящихся в исправном состоянии, %.</t>
  </si>
  <si>
    <t>Доля прочищенных и обновленных минерализованных полос и противопожарных разрывов на 100 %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</si>
  <si>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</si>
  <si>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</si>
  <si>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</si>
  <si>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Доля доступных для инвалидов и других маломобильных групп населения объектов физической культуры и спорта в общем количестве объектов физической культуры и спорта (%)</t>
  </si>
  <si>
    <t>Объем пассажирских перевозок автомобильным транспортом в внутригородском сообщении, тыс. чел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</si>
  <si>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</si>
  <si>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Доля автомобильных дорог общего пользования местного значения, соответствующих нормативным требованиям, %</t>
  </si>
  <si>
    <t>Количество погибших в дорожно-транспортных происшествиях (чел./100тыс. чел)</t>
  </si>
  <si>
    <t>Доля объектов транспортной инфраструктуры, доступных для инвалидов и других маломобильных групп населения, в общем количестве объектов транспортной инфраструктуры, %</t>
  </si>
  <si>
    <t>Устойчивое развитие коренных малочисленных народов Севера</t>
  </si>
  <si>
    <t>Количество участников мероприятий, направленных на сохранение культуры и традиций коренных малочисленных народов Севера, человек (ежегодно)</t>
  </si>
  <si>
    <t>Доля граждан из числа коренных малочисленных народов Севера, удовлетворённых качеством реализуемых мероприятий, направленных на поддержку социального развития коренных малочисленных народов, в общем количестве опрошенных лиц, относящихся к коренных малочисленных народов Севера, %</t>
  </si>
  <si>
    <t>Количество мероприятий, направленных на создание комфортной туристской информационной среды, единиц (ежегодно)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</si>
  <si>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</si>
  <si>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</si>
  <si>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</si>
  <si>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</si>
  <si>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</si>
  <si>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города, %</t>
  </si>
  <si>
    <t>Уровень выполнения договорных обязательств по материально-техническому и организационному обеспечению деятельности органов местного самоуправления города Пыть-Яха и муниципальных учреждений города,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</si>
  <si>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</si>
  <si>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</si>
  <si>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</si>
  <si>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детей в возрасте от 5 до 18 лет, охваченных дополнительным образованием, %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</si>
  <si>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муниципальных учреждений в добровольческую (волонтерскую) деятельность, млн. человек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</si>
  <si>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</si>
  <si>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</si>
  <si>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>Доля обучающихся в муниципальных общеобразовательных организациях, занимающихся во вторую смену, в общей численности обучающихся в муниципальных общеобразовательных организациях (%)</t>
  </si>
  <si>
    <t>Отношение среднего балла единого государственного экзамена (далее - ЕГЭ) (в расчете на 1 предмет) в 10% общеобразовательных организаций с лучшими результатами ЕГЭ к среднему баллу ЕГЭ (в расчете на 1 предмет) в 10% общеобразовательных организаций с худшими результатами ЕГЭ (раз)</t>
  </si>
  <si>
    <t>Доля освещенных улиц в общей протяженности уличной сети города, ежегодно,  %</t>
  </si>
  <si>
    <t>Площадь содержания городского кладбища, ежегодно, м2</t>
  </si>
  <si>
    <t>Количество выполненных мероприятий по обустройству мест массового отдыха жителей (праздничное, новогоднее оформление территорий), ежегодно, ед</t>
  </si>
  <si>
    <t>Площадь территорий города, убираемых механизированным и ручным способом, ежегодно, м2</t>
  </si>
  <si>
    <t>Содержание, текущий ремонт и обслуживание объектов благоустройства    (городской фонтан, детские игровые (спортивные) комплексы, площадки) ежегодно, ед.</t>
  </si>
  <si>
    <t>Участие в региональных конкурсах благоустройства территорий и реализация местных проектов инициативного бюджетирования,  ед.</t>
  </si>
  <si>
    <t>Доля доступных для инвалидов и других маломобильных групп населения объектов культуры в общем количестве объектов культуры (%)</t>
  </si>
  <si>
    <t xml:space="preserve">Обратный показатель. </t>
  </si>
  <si>
    <t>Количество обученных специалистов, уполномоченных решать задачи в сфере ГО и ЧС, чел.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</si>
  <si>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</si>
  <si>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</si>
  <si>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</si>
  <si>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Показатель определяется по итогам года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</si>
  <si>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</si>
  <si>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</si>
  <si>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</si>
  <si>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>Средний срок простоя государственных и муниципальных систем в результате компьютерных атак до 1 часа (час)</t>
  </si>
  <si>
    <t xml:space="preserve"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 (человек) 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</si>
  <si>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</si>
  <si>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Количество сформированных земельных участков</t>
  </si>
  <si>
    <t>Всего</t>
  </si>
  <si>
    <t>Менее 50</t>
  </si>
  <si>
    <t>Более 50</t>
  </si>
  <si>
    <t>Достигнуто 100</t>
  </si>
  <si>
    <t>Объем жилищного строительства, тыс. кв. м в год</t>
  </si>
  <si>
    <t>Сохранение доли модернизации и обеспечения оборудованием до 38 %</t>
  </si>
  <si>
    <t>Доля предоставленного субъектам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</si>
  <si>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городского округа, %.</t>
  </si>
  <si>
    <t>Факт на 01.01.2023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</si>
  <si>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 (%)</t>
  </si>
  <si>
    <t>Количество закупленных контейнеров для раздельного накопления твердых коммунальных отходов, устанавливаемых на контейнерные площадки, включенные в реестр мест (площадок) накопления твердых коммунальных отходов, шт.</t>
  </si>
  <si>
    <t xml:space="preserve">Доля граждан, положительно оценивающих состояние межнациональных отношений в муниципальном образовании (%) </t>
  </si>
  <si>
    <t>Количество участников мероприятий, направленных на этнокультурное развитие народов России, проживающих в муниципальном образовании (тыс.чел)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</si>
  <si>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 (тыс.чел)</t>
  </si>
  <si>
    <t>Количество проведенных мероприятий по правовому просвещению и информированию в сфере защиты прав потребителей, ед.</t>
  </si>
  <si>
    <t>Площадь содержания  лесов и зеленых насаждений на территории городского округа, ежегодно, м2</t>
  </si>
  <si>
    <t xml:space="preserve">Количество семей, расселенных из аварийного жилищного фонда, семей, нарастающим итогом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</si>
</sst>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1" fillId="0" borderId="1" xfId="0" applyFont="1" applyFill="1" applyBorder="1" applyAlignment="1">
      <alignment horizontal="justify" vertical="top" wrapText="1"/>
    </xf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justify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7">
          <cell r="B7" t="str">
            <v>Участие муниципального образования в окружном конкурсе в сфере отношений, связанных с охраной окружающей среды, единиц</v>
          </cell>
        </row>
        <row r="8">
          <cell r="B8" t="str">
            <v>Площадь территории, очищенной от свалок, га</v>
          </cell>
        </row>
        <row r="9">
          <cell r="B9" t="str">
            <v>Объема вывезенного мусора, м3</v>
          </cell>
        </row>
        <row r="10">
          <cell r="B10" t="str">
            <v>Информирование населения о реформе обращения с твердыми коммунальными отходами, шт. (статьи на сайте)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tabSelected="1" view="pageBreakPreview" zoomScale="80" zoomScaleNormal="80" zoomScaleSheetLayoutView="80" workbookViewId="0">
      <pane ySplit="4" topLeftCell="A5" activePane="bottomLeft" state="frozen"/>
      <selection pane="bottomLeft" activeCell="A35" sqref="A35:F35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3.140625" style="2" customWidth="1"/>
    <col min="5" max="5" width="13.140625" style="3" customWidth="1"/>
    <col min="6" max="6" width="47" style="2" customWidth="1"/>
    <col min="7" max="7" width="11.7109375" style="4" bestFit="1" customWidth="1"/>
    <col min="8" max="8" width="11.7109375" style="4" customWidth="1"/>
    <col min="9" max="9" width="10.85546875" style="4" customWidth="1"/>
    <col min="10" max="10" width="10.7109375" style="4" customWidth="1"/>
    <col min="11" max="16384" width="8.85546875" style="4"/>
  </cols>
  <sheetData>
    <row r="1" spans="1:10" x14ac:dyDescent="0.25">
      <c r="A1" s="65" t="s">
        <v>43</v>
      </c>
      <c r="B1" s="65"/>
      <c r="C1" s="65"/>
      <c r="D1" s="65"/>
      <c r="E1" s="65"/>
      <c r="F1" s="65"/>
    </row>
    <row r="2" spans="1:10" x14ac:dyDescent="0.25">
      <c r="A2" s="65"/>
      <c r="B2" s="65"/>
      <c r="C2" s="65"/>
      <c r="D2" s="65"/>
      <c r="E2" s="65"/>
      <c r="F2" s="65"/>
      <c r="G2" s="63" t="s">
        <v>127</v>
      </c>
      <c r="H2" s="63" t="s">
        <v>126</v>
      </c>
      <c r="I2" s="63" t="s">
        <v>125</v>
      </c>
      <c r="J2" s="63" t="s">
        <v>124</v>
      </c>
    </row>
    <row r="3" spans="1:10" ht="39" customHeight="1" x14ac:dyDescent="0.25">
      <c r="A3" s="64" t="s">
        <v>44</v>
      </c>
      <c r="B3" s="64"/>
      <c r="C3" s="64"/>
      <c r="D3" s="64"/>
      <c r="E3" s="64"/>
      <c r="F3" s="64"/>
      <c r="G3" s="63"/>
      <c r="H3" s="63"/>
      <c r="I3" s="63"/>
      <c r="J3" s="63"/>
    </row>
    <row r="4" spans="1:10" ht="31.5" x14ac:dyDescent="0.25">
      <c r="A4" s="8" t="s">
        <v>0</v>
      </c>
      <c r="B4" s="8" t="s">
        <v>1</v>
      </c>
      <c r="C4" s="8" t="s">
        <v>58</v>
      </c>
      <c r="D4" s="8" t="s">
        <v>132</v>
      </c>
      <c r="E4" s="7" t="s">
        <v>2</v>
      </c>
      <c r="F4" s="8" t="s">
        <v>38</v>
      </c>
      <c r="G4" s="10">
        <f>G7+G15+G20+G24+G31+G36+G119+G45+G51+G56+G60+G66+G78+G87+G93+G100+G113+G129+G137+G146+G107</f>
        <v>89</v>
      </c>
      <c r="H4" s="10">
        <f>H7+H15+H20+H24+H31+H36+H119+H45+H51+H56+H60+H66+H78+H87+H93+H100+H113+H129+H137+H146+H107</f>
        <v>11</v>
      </c>
      <c r="I4" s="10">
        <f>I7+I15+I20+I24+I31+I36+I119+I45+I51+I56+I60+I66+I78+I87+I93+I100+I113+I129+I137+I146+I107</f>
        <v>2</v>
      </c>
      <c r="J4" s="10">
        <f>J7+J15+J20+J24+J31+J36+J119+J45+J51+J56+J60+J66+J78+J87+J93+J100+J113+J129+J137+J146+J107</f>
        <v>102</v>
      </c>
    </row>
    <row r="5" spans="1:10" ht="30" customHeight="1" x14ac:dyDescent="0.25">
      <c r="A5" s="57" t="s">
        <v>3</v>
      </c>
      <c r="B5" s="57"/>
      <c r="C5" s="57"/>
      <c r="D5" s="57"/>
      <c r="E5" s="57"/>
      <c r="F5" s="57"/>
      <c r="G5" s="10"/>
      <c r="H5" s="10"/>
      <c r="I5" s="10"/>
      <c r="J5" s="10"/>
    </row>
    <row r="6" spans="1:10" ht="78.75" x14ac:dyDescent="0.25">
      <c r="A6" s="32">
        <v>1</v>
      </c>
      <c r="B6" s="18" t="s">
        <v>96</v>
      </c>
      <c r="C6" s="8">
        <v>0.47</v>
      </c>
      <c r="D6" s="8">
        <v>1.6</v>
      </c>
      <c r="E6" s="7">
        <v>100</v>
      </c>
      <c r="F6" s="15"/>
      <c r="G6" s="10"/>
      <c r="H6" s="10"/>
      <c r="I6" s="10"/>
      <c r="J6" s="10"/>
    </row>
    <row r="7" spans="1:10" ht="37.15" customHeight="1" x14ac:dyDescent="0.25">
      <c r="A7" s="8">
        <v>2</v>
      </c>
      <c r="B7" s="16" t="s">
        <v>97</v>
      </c>
      <c r="C7" s="8">
        <v>100</v>
      </c>
      <c r="D7" s="8">
        <v>100</v>
      </c>
      <c r="E7" s="7">
        <f t="shared" ref="E7:E11" si="0">D7/C7*100</f>
        <v>100</v>
      </c>
      <c r="F7" s="5"/>
      <c r="G7" s="10">
        <v>7</v>
      </c>
      <c r="H7" s="10">
        <v>1</v>
      </c>
      <c r="I7" s="10">
        <v>0</v>
      </c>
      <c r="J7" s="10">
        <f>I7+H7+G7</f>
        <v>8</v>
      </c>
    </row>
    <row r="8" spans="1:10" ht="126" x14ac:dyDescent="0.25">
      <c r="A8" s="32">
        <v>3</v>
      </c>
      <c r="B8" s="16" t="s">
        <v>103</v>
      </c>
      <c r="C8" s="8">
        <v>1.1499999999999999</v>
      </c>
      <c r="D8" s="8">
        <v>1.1499999999999999</v>
      </c>
      <c r="E8" s="7">
        <f>C8/D8*100</f>
        <v>100</v>
      </c>
      <c r="F8" s="16" t="s">
        <v>50</v>
      </c>
      <c r="G8" s="10"/>
      <c r="H8" s="10"/>
      <c r="I8" s="10"/>
      <c r="J8" s="10"/>
    </row>
    <row r="9" spans="1:10" ht="31.5" x14ac:dyDescent="0.25">
      <c r="A9" s="8">
        <v>4</v>
      </c>
      <c r="B9" s="16" t="s">
        <v>98</v>
      </c>
      <c r="C9" s="8">
        <v>86.9</v>
      </c>
      <c r="D9" s="8">
        <v>89.7</v>
      </c>
      <c r="E9" s="7">
        <v>100</v>
      </c>
      <c r="F9" s="5"/>
      <c r="G9" s="10"/>
      <c r="H9" s="10"/>
      <c r="I9" s="10"/>
      <c r="J9" s="10"/>
    </row>
    <row r="10" spans="1:10" ht="110.25" x14ac:dyDescent="0.25">
      <c r="A10" s="32">
        <v>5</v>
      </c>
      <c r="B10" s="18" t="s">
        <v>99</v>
      </c>
      <c r="C10" s="8">
        <v>5.0000000000000001E-3</v>
      </c>
      <c r="D10" s="8">
        <v>1.8332999999999999E-2</v>
      </c>
      <c r="E10" s="7">
        <v>100</v>
      </c>
      <c r="F10" s="5"/>
      <c r="G10" s="10"/>
      <c r="H10" s="10"/>
      <c r="I10" s="10"/>
      <c r="J10" s="10"/>
    </row>
    <row r="11" spans="1:10" ht="78.75" x14ac:dyDescent="0.25">
      <c r="A11" s="8">
        <v>6</v>
      </c>
      <c r="B11" s="18" t="s">
        <v>100</v>
      </c>
      <c r="C11" s="8">
        <v>96.9</v>
      </c>
      <c r="D11" s="8">
        <v>95.8</v>
      </c>
      <c r="E11" s="7">
        <f t="shared" si="0"/>
        <v>98.864809081527341</v>
      </c>
      <c r="F11" s="5"/>
      <c r="G11" s="10"/>
      <c r="H11" s="10"/>
      <c r="I11" s="10"/>
      <c r="J11" s="10"/>
    </row>
    <row r="12" spans="1:10" ht="94.5" x14ac:dyDescent="0.25">
      <c r="A12" s="32">
        <v>7</v>
      </c>
      <c r="B12" s="16" t="s">
        <v>101</v>
      </c>
      <c r="C12" s="8">
        <v>0.26</v>
      </c>
      <c r="D12" s="8">
        <v>1.88</v>
      </c>
      <c r="E12" s="7">
        <v>100</v>
      </c>
      <c r="F12" s="5"/>
      <c r="G12" s="10"/>
      <c r="H12" s="10"/>
      <c r="I12" s="10"/>
      <c r="J12" s="10"/>
    </row>
    <row r="13" spans="1:10" ht="78.75" x14ac:dyDescent="0.25">
      <c r="A13" s="32">
        <v>8</v>
      </c>
      <c r="B13" s="16" t="s">
        <v>102</v>
      </c>
      <c r="C13" s="8">
        <v>15.2</v>
      </c>
      <c r="D13" s="8">
        <v>15.2</v>
      </c>
      <c r="E13" s="7">
        <f t="shared" ref="E13" si="1">D13/C13*100</f>
        <v>100</v>
      </c>
      <c r="F13" s="5"/>
      <c r="G13" s="10"/>
      <c r="H13" s="10"/>
      <c r="I13" s="10"/>
      <c r="J13" s="10"/>
    </row>
    <row r="14" spans="1:10" ht="15.75" x14ac:dyDescent="0.25">
      <c r="A14" s="62"/>
      <c r="B14" s="62"/>
      <c r="C14" s="62"/>
      <c r="D14" s="62"/>
      <c r="E14" s="17">
        <f>(E6+E9+E10+E11+E7+E8+E12+E13)/8</f>
        <v>99.858101135190921</v>
      </c>
      <c r="F14" s="5"/>
      <c r="G14" s="10"/>
      <c r="H14" s="10"/>
      <c r="I14" s="10"/>
      <c r="J14" s="10"/>
    </row>
    <row r="15" spans="1:10" ht="30" customHeight="1" x14ac:dyDescent="0.25">
      <c r="A15" s="57" t="s">
        <v>4</v>
      </c>
      <c r="B15" s="57"/>
      <c r="C15" s="57"/>
      <c r="D15" s="57"/>
      <c r="E15" s="57"/>
      <c r="F15" s="57"/>
      <c r="G15" s="10">
        <v>2</v>
      </c>
      <c r="H15" s="10">
        <v>0</v>
      </c>
      <c r="I15" s="10">
        <v>0</v>
      </c>
      <c r="J15" s="10">
        <f>I15+H15+G15</f>
        <v>2</v>
      </c>
    </row>
    <row r="16" spans="1:10" ht="63" x14ac:dyDescent="0.25">
      <c r="A16" s="8">
        <v>9</v>
      </c>
      <c r="B16" s="16" t="s">
        <v>75</v>
      </c>
      <c r="C16" s="8">
        <v>100</v>
      </c>
      <c r="D16" s="8">
        <v>100</v>
      </c>
      <c r="E16" s="7">
        <f>D16/C16*100</f>
        <v>100</v>
      </c>
      <c r="F16" s="16"/>
      <c r="G16" s="10"/>
      <c r="H16" s="10"/>
      <c r="I16" s="10"/>
      <c r="J16" s="10"/>
    </row>
    <row r="17" spans="1:10" ht="47.25" x14ac:dyDescent="0.25">
      <c r="A17" s="8">
        <v>10</v>
      </c>
      <c r="B17" s="16" t="s">
        <v>76</v>
      </c>
      <c r="C17" s="8">
        <v>100</v>
      </c>
      <c r="D17" s="8">
        <v>100</v>
      </c>
      <c r="E17" s="7">
        <f>D17/C17*100</f>
        <v>100</v>
      </c>
      <c r="F17" s="16"/>
      <c r="G17" s="10"/>
      <c r="H17" s="10"/>
      <c r="I17" s="10"/>
      <c r="J17" s="10"/>
    </row>
    <row r="18" spans="1:10" ht="15.75" x14ac:dyDescent="0.25">
      <c r="A18" s="44"/>
      <c r="B18" s="45"/>
      <c r="C18" s="45"/>
      <c r="D18" s="46"/>
      <c r="E18" s="17">
        <f>(E16+E17)/2</f>
        <v>100</v>
      </c>
      <c r="F18" s="16"/>
      <c r="G18" s="10"/>
      <c r="H18" s="10"/>
      <c r="I18" s="10"/>
      <c r="J18" s="10"/>
    </row>
    <row r="19" spans="1:10" ht="30" customHeight="1" x14ac:dyDescent="0.25">
      <c r="A19" s="57" t="s">
        <v>5</v>
      </c>
      <c r="B19" s="57"/>
      <c r="C19" s="57"/>
      <c r="D19" s="57"/>
      <c r="E19" s="57"/>
      <c r="F19" s="57"/>
      <c r="G19" s="10"/>
      <c r="H19" s="10"/>
      <c r="I19" s="10"/>
      <c r="J19" s="10"/>
    </row>
    <row r="20" spans="1:10" ht="31.5" x14ac:dyDescent="0.25">
      <c r="A20" s="8">
        <v>11</v>
      </c>
      <c r="B20" s="16" t="s">
        <v>54</v>
      </c>
      <c r="C20" s="8">
        <v>257</v>
      </c>
      <c r="D20" s="8">
        <v>286</v>
      </c>
      <c r="E20" s="7">
        <v>100</v>
      </c>
      <c r="F20" s="16"/>
      <c r="G20" s="10">
        <v>3</v>
      </c>
      <c r="H20" s="10">
        <v>0</v>
      </c>
      <c r="I20" s="10">
        <v>0</v>
      </c>
      <c r="J20" s="10">
        <f>G20+H20+I20</f>
        <v>3</v>
      </c>
    </row>
    <row r="21" spans="1:10" ht="78.75" x14ac:dyDescent="0.25">
      <c r="A21" s="8">
        <v>12</v>
      </c>
      <c r="B21" s="16" t="s">
        <v>121</v>
      </c>
      <c r="C21" s="8">
        <v>35</v>
      </c>
      <c r="D21" s="8">
        <v>35</v>
      </c>
      <c r="E21" s="7">
        <f t="shared" ref="E21:E22" si="2">D21/C21*100</f>
        <v>100</v>
      </c>
      <c r="F21" s="16"/>
      <c r="G21" s="10"/>
      <c r="H21" s="10"/>
      <c r="I21" s="10"/>
      <c r="J21" s="10"/>
    </row>
    <row r="22" spans="1:10" ht="65.25" customHeight="1" x14ac:dyDescent="0.25">
      <c r="A22" s="8">
        <v>13</v>
      </c>
      <c r="B22" s="16" t="s">
        <v>110</v>
      </c>
      <c r="C22" s="8">
        <v>33.299999999999997</v>
      </c>
      <c r="D22" s="8">
        <v>33.299999999999997</v>
      </c>
      <c r="E22" s="7">
        <f t="shared" si="2"/>
        <v>100</v>
      </c>
      <c r="F22" s="16"/>
      <c r="G22" s="10"/>
      <c r="H22" s="10"/>
      <c r="I22" s="10"/>
      <c r="J22" s="10"/>
    </row>
    <row r="23" spans="1:10" ht="15.75" x14ac:dyDescent="0.25">
      <c r="A23" s="44"/>
      <c r="B23" s="45"/>
      <c r="C23" s="45"/>
      <c r="D23" s="46"/>
      <c r="E23" s="17">
        <f>(E22+E21+E20)/3</f>
        <v>100</v>
      </c>
      <c r="F23" s="16"/>
      <c r="G23" s="10"/>
      <c r="H23" s="10"/>
      <c r="I23" s="10"/>
      <c r="J23" s="10"/>
    </row>
    <row r="24" spans="1:10" ht="30" customHeight="1" x14ac:dyDescent="0.25">
      <c r="A24" s="57" t="s">
        <v>6</v>
      </c>
      <c r="B24" s="57"/>
      <c r="C24" s="57"/>
      <c r="D24" s="57"/>
      <c r="E24" s="57"/>
      <c r="F24" s="57"/>
      <c r="G24" s="10">
        <v>1</v>
      </c>
      <c r="H24" s="10">
        <v>3</v>
      </c>
      <c r="I24" s="10">
        <v>0</v>
      </c>
      <c r="J24" s="10">
        <f>H24+I24+I25+G24</f>
        <v>4</v>
      </c>
    </row>
    <row r="25" spans="1:10" ht="31.5" x14ac:dyDescent="0.25">
      <c r="A25" s="8">
        <v>14</v>
      </c>
      <c r="B25" s="16" t="s">
        <v>77</v>
      </c>
      <c r="C25" s="8">
        <v>58</v>
      </c>
      <c r="D25" s="8">
        <v>51.9</v>
      </c>
      <c r="E25" s="7">
        <f>D25/C25*100</f>
        <v>89.482758620689651</v>
      </c>
      <c r="F25" s="16" t="s">
        <v>48</v>
      </c>
      <c r="G25" s="10"/>
      <c r="H25" s="10"/>
      <c r="I25" s="10"/>
      <c r="J25" s="10"/>
    </row>
    <row r="26" spans="1:10" ht="51.75" customHeight="1" x14ac:dyDescent="0.25">
      <c r="A26" s="8">
        <v>15</v>
      </c>
      <c r="B26" s="16" t="s">
        <v>7</v>
      </c>
      <c r="C26" s="8">
        <v>58.6</v>
      </c>
      <c r="D26" s="8">
        <v>58.4</v>
      </c>
      <c r="E26" s="7">
        <f>D26/C26*100</f>
        <v>99.658703071672349</v>
      </c>
      <c r="F26" s="16"/>
      <c r="G26" s="10"/>
      <c r="H26" s="10"/>
      <c r="I26" s="10"/>
      <c r="J26" s="10"/>
    </row>
    <row r="27" spans="1:10" ht="147.75" customHeight="1" x14ac:dyDescent="0.25">
      <c r="A27" s="8">
        <v>16</v>
      </c>
      <c r="B27" s="16" t="s">
        <v>133</v>
      </c>
      <c r="C27" s="8">
        <v>21.4</v>
      </c>
      <c r="D27" s="8">
        <v>22.2</v>
      </c>
      <c r="E27" s="7">
        <v>100</v>
      </c>
      <c r="F27" s="16" t="s">
        <v>48</v>
      </c>
      <c r="G27" s="10"/>
      <c r="H27" s="10"/>
      <c r="I27" s="10"/>
      <c r="J27" s="10"/>
    </row>
    <row r="28" spans="1:10" ht="78.75" x14ac:dyDescent="0.25">
      <c r="A28" s="8">
        <v>17</v>
      </c>
      <c r="B28" s="16" t="s">
        <v>78</v>
      </c>
      <c r="C28" s="8">
        <v>22.2</v>
      </c>
      <c r="D28" s="8">
        <v>11.1</v>
      </c>
      <c r="E28" s="7">
        <f t="shared" ref="E28" si="3">D28/C28*100</f>
        <v>50</v>
      </c>
      <c r="F28" s="16" t="s">
        <v>48</v>
      </c>
      <c r="G28" s="10"/>
      <c r="H28" s="10"/>
      <c r="I28" s="10"/>
      <c r="J28" s="10"/>
    </row>
    <row r="29" spans="1:10" ht="15.75" x14ac:dyDescent="0.25">
      <c r="A29" s="50"/>
      <c r="B29" s="51"/>
      <c r="C29" s="51"/>
      <c r="D29" s="52"/>
      <c r="E29" s="17">
        <f>(E26+E25+E28+E27)/4</f>
        <v>84.785365423090497</v>
      </c>
      <c r="F29" s="5"/>
      <c r="G29" s="10"/>
      <c r="H29" s="10"/>
      <c r="I29" s="10"/>
      <c r="J29" s="10"/>
    </row>
    <row r="30" spans="1:10" ht="30" customHeight="1" x14ac:dyDescent="0.25">
      <c r="A30" s="57" t="s">
        <v>8</v>
      </c>
      <c r="B30" s="57"/>
      <c r="C30" s="57"/>
      <c r="D30" s="57"/>
      <c r="E30" s="57"/>
      <c r="F30" s="57"/>
      <c r="G30" s="10"/>
      <c r="H30" s="10"/>
      <c r="I30" s="10"/>
      <c r="J30" s="10"/>
    </row>
    <row r="31" spans="1:10" ht="63" x14ac:dyDescent="0.25">
      <c r="A31" s="8">
        <v>18</v>
      </c>
      <c r="B31" s="16" t="s">
        <v>69</v>
      </c>
      <c r="C31" s="8">
        <v>74.900000000000006</v>
      </c>
      <c r="D31" s="8">
        <v>74.900000000000006</v>
      </c>
      <c r="E31" s="7">
        <f>D31/C31*100</f>
        <v>100</v>
      </c>
      <c r="F31" s="16"/>
      <c r="G31" s="10">
        <v>3</v>
      </c>
      <c r="H31" s="10">
        <v>0</v>
      </c>
      <c r="I31" s="10">
        <v>0</v>
      </c>
      <c r="J31" s="10">
        <f>G31+H31+I31</f>
        <v>3</v>
      </c>
    </row>
    <row r="32" spans="1:10" ht="63" x14ac:dyDescent="0.25">
      <c r="A32" s="8">
        <v>19</v>
      </c>
      <c r="B32" s="16" t="s">
        <v>70</v>
      </c>
      <c r="C32" s="8">
        <v>8</v>
      </c>
      <c r="D32" s="8">
        <v>8</v>
      </c>
      <c r="E32" s="7">
        <f>C32/D32*100</f>
        <v>100</v>
      </c>
      <c r="F32" s="16" t="s">
        <v>111</v>
      </c>
      <c r="G32" s="10"/>
      <c r="H32" s="10"/>
      <c r="I32" s="10"/>
      <c r="J32" s="10"/>
    </row>
    <row r="33" spans="1:10" ht="63" x14ac:dyDescent="0.25">
      <c r="A33" s="8">
        <v>20</v>
      </c>
      <c r="B33" s="16" t="s">
        <v>9</v>
      </c>
      <c r="C33" s="8">
        <v>50</v>
      </c>
      <c r="D33" s="8">
        <v>50</v>
      </c>
      <c r="E33" s="7">
        <f>D33/C33*100</f>
        <v>100</v>
      </c>
      <c r="F33" s="16"/>
      <c r="G33" s="10"/>
      <c r="H33" s="10"/>
      <c r="I33" s="10"/>
      <c r="J33" s="10"/>
    </row>
    <row r="34" spans="1:10" ht="15.75" x14ac:dyDescent="0.25">
      <c r="A34" s="44"/>
      <c r="B34" s="45"/>
      <c r="C34" s="45"/>
      <c r="D34" s="46"/>
      <c r="E34" s="17">
        <f>(E33+E32+E31)/3</f>
        <v>100</v>
      </c>
      <c r="F34" s="16"/>
      <c r="G34" s="10"/>
      <c r="H34" s="10"/>
      <c r="I34" s="10"/>
      <c r="J34" s="10"/>
    </row>
    <row r="35" spans="1:10" ht="30" customHeight="1" x14ac:dyDescent="0.25">
      <c r="A35" s="57" t="s">
        <v>10</v>
      </c>
      <c r="B35" s="57"/>
      <c r="C35" s="57"/>
      <c r="D35" s="57"/>
      <c r="E35" s="57"/>
      <c r="F35" s="57"/>
      <c r="G35" s="10"/>
      <c r="H35" s="10"/>
      <c r="I35" s="10"/>
      <c r="J35" s="10"/>
    </row>
    <row r="36" spans="1:10" ht="69.599999999999994" customHeight="1" x14ac:dyDescent="0.25">
      <c r="A36" s="15"/>
      <c r="B36" s="16" t="s">
        <v>11</v>
      </c>
      <c r="C36" s="8"/>
      <c r="D36" s="8"/>
      <c r="E36" s="7"/>
      <c r="F36" s="5"/>
      <c r="G36" s="10">
        <v>5</v>
      </c>
      <c r="H36" s="10">
        <v>1</v>
      </c>
      <c r="I36" s="10">
        <v>0</v>
      </c>
      <c r="J36" s="10">
        <f>G36+H36+I36</f>
        <v>6</v>
      </c>
    </row>
    <row r="37" spans="1:10" ht="15.75" x14ac:dyDescent="0.25">
      <c r="A37" s="8">
        <v>21</v>
      </c>
      <c r="B37" s="16" t="s">
        <v>12</v>
      </c>
      <c r="C37" s="8">
        <v>2.1</v>
      </c>
      <c r="D37" s="8">
        <v>2.2999999999999998</v>
      </c>
      <c r="E37" s="7">
        <v>100</v>
      </c>
      <c r="F37" s="5"/>
      <c r="G37" s="10"/>
      <c r="H37" s="10"/>
      <c r="I37" s="10"/>
      <c r="J37" s="10"/>
    </row>
    <row r="38" spans="1:10" ht="36" customHeight="1" x14ac:dyDescent="0.25">
      <c r="A38" s="8">
        <v>22</v>
      </c>
      <c r="B38" s="16" t="s">
        <v>13</v>
      </c>
      <c r="C38" s="8">
        <v>2.1</v>
      </c>
      <c r="D38" s="8">
        <v>2.1</v>
      </c>
      <c r="E38" s="7">
        <f t="shared" ref="E38" si="4">D38/C38*100</f>
        <v>100</v>
      </c>
      <c r="F38" s="5"/>
      <c r="G38" s="10"/>
      <c r="H38" s="10"/>
      <c r="I38" s="10"/>
      <c r="J38" s="10"/>
    </row>
    <row r="39" spans="1:10" ht="63" customHeight="1" x14ac:dyDescent="0.25">
      <c r="A39" s="8">
        <v>23</v>
      </c>
      <c r="B39" s="16" t="s">
        <v>51</v>
      </c>
      <c r="C39" s="8">
        <v>179</v>
      </c>
      <c r="D39" s="8">
        <v>161</v>
      </c>
      <c r="E39" s="7">
        <v>90</v>
      </c>
      <c r="F39" s="5"/>
      <c r="G39" s="10"/>
      <c r="H39" s="10"/>
      <c r="I39" s="10"/>
      <c r="J39" s="10"/>
    </row>
    <row r="40" spans="1:10" ht="31.5" x14ac:dyDescent="0.25">
      <c r="A40" s="8">
        <v>24</v>
      </c>
      <c r="B40" s="16" t="s">
        <v>52</v>
      </c>
      <c r="C40" s="8">
        <v>60.9</v>
      </c>
      <c r="D40" s="8">
        <v>66.099999999999994</v>
      </c>
      <c r="E40" s="7">
        <v>100</v>
      </c>
      <c r="F40" s="5"/>
      <c r="G40" s="10"/>
      <c r="H40" s="10"/>
      <c r="I40" s="10"/>
      <c r="J40" s="10"/>
    </row>
    <row r="41" spans="1:10" ht="31.5" x14ac:dyDescent="0.25">
      <c r="A41" s="8">
        <v>25</v>
      </c>
      <c r="B41" s="16" t="s">
        <v>53</v>
      </c>
      <c r="C41" s="8">
        <v>267</v>
      </c>
      <c r="D41" s="8">
        <v>271.3</v>
      </c>
      <c r="E41" s="7">
        <v>100</v>
      </c>
      <c r="F41" s="5"/>
      <c r="G41" s="10"/>
      <c r="H41" s="10"/>
      <c r="I41" s="10"/>
      <c r="J41" s="10"/>
    </row>
    <row r="42" spans="1:10" ht="31.5" x14ac:dyDescent="0.25">
      <c r="A42" s="8">
        <v>26</v>
      </c>
      <c r="B42" s="16" t="s">
        <v>47</v>
      </c>
      <c r="C42" s="8">
        <v>1</v>
      </c>
      <c r="D42" s="8">
        <v>1</v>
      </c>
      <c r="E42" s="7">
        <f>D42/C42*100</f>
        <v>100</v>
      </c>
      <c r="F42" s="5"/>
      <c r="G42" s="10"/>
      <c r="H42" s="10"/>
      <c r="I42" s="10"/>
      <c r="J42" s="10"/>
    </row>
    <row r="43" spans="1:10" ht="15.75" x14ac:dyDescent="0.25">
      <c r="A43" s="50"/>
      <c r="B43" s="51"/>
      <c r="C43" s="51"/>
      <c r="D43" s="52"/>
      <c r="E43" s="17">
        <f>(E40+E39+E38+E37+E41+E42)/6</f>
        <v>98.333333333333329</v>
      </c>
      <c r="F43" s="5"/>
      <c r="G43" s="10"/>
      <c r="H43" s="10"/>
      <c r="I43" s="10"/>
      <c r="J43" s="10"/>
    </row>
    <row r="44" spans="1:10" ht="30" customHeight="1" x14ac:dyDescent="0.25">
      <c r="A44" s="57" t="s">
        <v>14</v>
      </c>
      <c r="B44" s="57"/>
      <c r="C44" s="57"/>
      <c r="D44" s="57"/>
      <c r="E44" s="57"/>
      <c r="F44" s="57"/>
      <c r="G44" s="10"/>
      <c r="H44" s="10"/>
      <c r="I44" s="10"/>
      <c r="J44" s="10"/>
    </row>
    <row r="45" spans="1:10" ht="25.9" customHeight="1" x14ac:dyDescent="0.25">
      <c r="A45" s="22">
        <v>27</v>
      </c>
      <c r="B45" s="23" t="s">
        <v>128</v>
      </c>
      <c r="C45" s="22">
        <v>5.5</v>
      </c>
      <c r="D45" s="24">
        <v>5.7</v>
      </c>
      <c r="E45" s="25">
        <v>100</v>
      </c>
      <c r="F45" s="23"/>
      <c r="G45" s="10">
        <v>5</v>
      </c>
      <c r="H45" s="10">
        <v>0</v>
      </c>
      <c r="I45" s="10">
        <v>0</v>
      </c>
      <c r="J45" s="10">
        <f>G45+H45+I45</f>
        <v>5</v>
      </c>
    </row>
    <row r="46" spans="1:10" ht="31.5" x14ac:dyDescent="0.25">
      <c r="A46" s="22">
        <v>28</v>
      </c>
      <c r="B46" s="16" t="s">
        <v>55</v>
      </c>
      <c r="C46" s="8">
        <v>19.899999999999999</v>
      </c>
      <c r="D46" s="8">
        <v>19.899999999999999</v>
      </c>
      <c r="E46" s="25">
        <f t="shared" ref="E46:E49" si="5">D46/C46*100</f>
        <v>100</v>
      </c>
      <c r="F46" s="16"/>
      <c r="G46" s="10"/>
      <c r="H46" s="10"/>
      <c r="I46" s="10"/>
      <c r="J46" s="10"/>
    </row>
    <row r="47" spans="1:10" ht="31.5" x14ac:dyDescent="0.25">
      <c r="A47" s="22">
        <v>29</v>
      </c>
      <c r="B47" s="16" t="s">
        <v>16</v>
      </c>
      <c r="C47" s="8">
        <v>7.0000000000000007E-2</v>
      </c>
      <c r="D47" s="8">
        <v>7.0000000000000007E-2</v>
      </c>
      <c r="E47" s="25">
        <f t="shared" si="5"/>
        <v>100</v>
      </c>
      <c r="F47" s="16"/>
      <c r="G47" s="10"/>
      <c r="H47" s="10"/>
      <c r="I47" s="10"/>
      <c r="J47" s="10"/>
    </row>
    <row r="48" spans="1:10" ht="31.5" x14ac:dyDescent="0.25">
      <c r="A48" s="22">
        <v>30</v>
      </c>
      <c r="B48" s="16" t="s">
        <v>56</v>
      </c>
      <c r="C48" s="8">
        <v>7.8</v>
      </c>
      <c r="D48" s="8">
        <v>7.8</v>
      </c>
      <c r="E48" s="25">
        <f t="shared" si="5"/>
        <v>100</v>
      </c>
      <c r="F48" s="16"/>
      <c r="G48" s="10"/>
      <c r="H48" s="10"/>
      <c r="I48" s="10"/>
      <c r="J48" s="10"/>
    </row>
    <row r="49" spans="1:10" ht="31.5" x14ac:dyDescent="0.25">
      <c r="A49" s="22">
        <v>31</v>
      </c>
      <c r="B49" s="26" t="s">
        <v>140</v>
      </c>
      <c r="C49" s="27">
        <v>116</v>
      </c>
      <c r="D49" s="27">
        <v>116</v>
      </c>
      <c r="E49" s="25">
        <f t="shared" si="5"/>
        <v>100</v>
      </c>
      <c r="F49" s="18"/>
      <c r="G49" s="10"/>
      <c r="H49" s="10"/>
      <c r="I49" s="10"/>
      <c r="J49" s="10"/>
    </row>
    <row r="50" spans="1:10" ht="15.75" x14ac:dyDescent="0.25">
      <c r="A50" s="44"/>
      <c r="B50" s="45"/>
      <c r="C50" s="45"/>
      <c r="D50" s="46"/>
      <c r="E50" s="17">
        <f>(E46+E48+E47+E45+E49)/5</f>
        <v>100</v>
      </c>
      <c r="F50" s="16"/>
      <c r="G50" s="10"/>
      <c r="H50" s="10"/>
      <c r="I50" s="10"/>
      <c r="J50" s="10"/>
    </row>
    <row r="51" spans="1:10" ht="30" customHeight="1" x14ac:dyDescent="0.25">
      <c r="A51" s="57" t="s">
        <v>17</v>
      </c>
      <c r="B51" s="57"/>
      <c r="C51" s="57"/>
      <c r="D51" s="57"/>
      <c r="E51" s="57"/>
      <c r="F51" s="57"/>
      <c r="G51" s="10">
        <v>2</v>
      </c>
      <c r="H51" s="10">
        <v>0</v>
      </c>
      <c r="I51" s="10">
        <v>0</v>
      </c>
      <c r="J51" s="10">
        <f>G51+H51+I51</f>
        <v>2</v>
      </c>
    </row>
    <row r="52" spans="1:10" ht="63" x14ac:dyDescent="0.25">
      <c r="A52" s="8">
        <v>32</v>
      </c>
      <c r="B52" s="16" t="s">
        <v>18</v>
      </c>
      <c r="C52" s="8">
        <v>100</v>
      </c>
      <c r="D52" s="8">
        <v>100</v>
      </c>
      <c r="E52" s="7">
        <f>D52/C52*100</f>
        <v>100</v>
      </c>
      <c r="F52" s="33"/>
      <c r="G52" s="10"/>
      <c r="H52" s="10"/>
      <c r="I52" s="10"/>
      <c r="J52" s="10"/>
    </row>
    <row r="53" spans="1:10" ht="15.75" x14ac:dyDescent="0.25">
      <c r="A53" s="8">
        <v>33</v>
      </c>
      <c r="B53" s="16" t="s">
        <v>57</v>
      </c>
      <c r="C53" s="8">
        <v>50</v>
      </c>
      <c r="D53" s="8">
        <v>50</v>
      </c>
      <c r="E53" s="7">
        <f>D53/C53*100</f>
        <v>100</v>
      </c>
      <c r="F53" s="16"/>
      <c r="G53" s="10"/>
      <c r="H53" s="10"/>
      <c r="I53" s="10"/>
      <c r="J53" s="10"/>
    </row>
    <row r="54" spans="1:10" ht="15.75" x14ac:dyDescent="0.25">
      <c r="A54" s="44"/>
      <c r="B54" s="45"/>
      <c r="C54" s="45"/>
      <c r="D54" s="46"/>
      <c r="E54" s="17">
        <f>(E52+E53)/2</f>
        <v>100</v>
      </c>
      <c r="F54" s="16"/>
      <c r="G54" s="10"/>
      <c r="H54" s="10"/>
      <c r="I54" s="10"/>
      <c r="J54" s="10"/>
    </row>
    <row r="55" spans="1:10" ht="30" customHeight="1" x14ac:dyDescent="0.25">
      <c r="A55" s="57" t="s">
        <v>19</v>
      </c>
      <c r="B55" s="57"/>
      <c r="C55" s="57"/>
      <c r="D55" s="57"/>
      <c r="E55" s="57"/>
      <c r="F55" s="57"/>
      <c r="G55" s="10"/>
      <c r="H55" s="10"/>
      <c r="I55" s="10"/>
      <c r="J55" s="10"/>
    </row>
    <row r="56" spans="1:10" ht="51.75" customHeight="1" x14ac:dyDescent="0.25">
      <c r="A56" s="8">
        <v>34</v>
      </c>
      <c r="B56" s="16" t="s">
        <v>122</v>
      </c>
      <c r="C56" s="8">
        <v>405.7</v>
      </c>
      <c r="D56" s="8">
        <v>328.1</v>
      </c>
      <c r="E56" s="7">
        <v>100</v>
      </c>
      <c r="F56" s="16" t="s">
        <v>15</v>
      </c>
      <c r="G56" s="10">
        <v>2</v>
      </c>
      <c r="H56" s="10">
        <v>0</v>
      </c>
      <c r="I56" s="10">
        <v>0</v>
      </c>
      <c r="J56" s="10">
        <f>G56+H56+I56</f>
        <v>2</v>
      </c>
    </row>
    <row r="57" spans="1:10" ht="31.5" x14ac:dyDescent="0.25">
      <c r="A57" s="8">
        <v>35</v>
      </c>
      <c r="B57" s="16" t="s">
        <v>63</v>
      </c>
      <c r="C57" s="8">
        <v>182.7</v>
      </c>
      <c r="D57" s="8">
        <v>175.5</v>
      </c>
      <c r="E57" s="7">
        <v>100</v>
      </c>
      <c r="F57" s="18" t="s">
        <v>15</v>
      </c>
      <c r="G57" s="10"/>
      <c r="H57" s="10"/>
      <c r="I57" s="10"/>
      <c r="J57" s="10"/>
    </row>
    <row r="58" spans="1:10" ht="15.75" x14ac:dyDescent="0.25">
      <c r="A58" s="44"/>
      <c r="B58" s="45"/>
      <c r="C58" s="45"/>
      <c r="D58" s="46"/>
      <c r="E58" s="17">
        <f>(E56+E57)/2</f>
        <v>100</v>
      </c>
      <c r="F58" s="19"/>
      <c r="G58" s="10"/>
      <c r="H58" s="10"/>
      <c r="I58" s="10"/>
      <c r="J58" s="10"/>
    </row>
    <row r="59" spans="1:10" ht="30" customHeight="1" x14ac:dyDescent="0.25">
      <c r="A59" s="57" t="s">
        <v>20</v>
      </c>
      <c r="B59" s="57"/>
      <c r="C59" s="57"/>
      <c r="D59" s="57"/>
      <c r="E59" s="57"/>
      <c r="F59" s="57"/>
      <c r="G59" s="10"/>
      <c r="H59" s="10"/>
      <c r="I59" s="10"/>
      <c r="J59" s="10"/>
    </row>
    <row r="60" spans="1:10" ht="141.75" x14ac:dyDescent="0.25">
      <c r="A60" s="8">
        <v>36</v>
      </c>
      <c r="B60" s="16" t="s">
        <v>135</v>
      </c>
      <c r="C60" s="8">
        <v>79</v>
      </c>
      <c r="D60" s="8">
        <v>84</v>
      </c>
      <c r="E60" s="7">
        <v>100</v>
      </c>
      <c r="F60" s="16" t="s">
        <v>59</v>
      </c>
      <c r="G60" s="10">
        <v>4</v>
      </c>
      <c r="H60" s="10">
        <v>0</v>
      </c>
      <c r="I60" s="10">
        <v>0</v>
      </c>
      <c r="J60" s="10">
        <f>G60+I60+H60</f>
        <v>4</v>
      </c>
    </row>
    <row r="61" spans="1:10" ht="81.599999999999994" customHeight="1" x14ac:dyDescent="0.25">
      <c r="A61" s="8">
        <v>37</v>
      </c>
      <c r="B61" s="16" t="s">
        <v>136</v>
      </c>
      <c r="C61" s="8">
        <v>19.100000000000001</v>
      </c>
      <c r="D61" s="8">
        <v>19.399999999999999</v>
      </c>
      <c r="E61" s="7">
        <v>100</v>
      </c>
      <c r="F61" s="5"/>
      <c r="G61" s="10"/>
      <c r="H61" s="10"/>
      <c r="I61" s="10"/>
      <c r="J61" s="10"/>
    </row>
    <row r="62" spans="1:10" ht="63" x14ac:dyDescent="0.25">
      <c r="A62" s="8">
        <v>38</v>
      </c>
      <c r="B62" s="16" t="s">
        <v>137</v>
      </c>
      <c r="C62" s="8">
        <v>7.6</v>
      </c>
      <c r="D62" s="8">
        <v>7.7</v>
      </c>
      <c r="E62" s="7">
        <v>100</v>
      </c>
      <c r="F62" s="5"/>
      <c r="G62" s="10"/>
      <c r="H62" s="10"/>
      <c r="I62" s="10"/>
      <c r="J62" s="10"/>
    </row>
    <row r="63" spans="1:10" ht="63" x14ac:dyDescent="0.25">
      <c r="A63" s="8">
        <v>39</v>
      </c>
      <c r="B63" s="16" t="s">
        <v>21</v>
      </c>
      <c r="C63" s="8">
        <v>96.7</v>
      </c>
      <c r="D63" s="8">
        <v>100</v>
      </c>
      <c r="E63" s="7">
        <v>100</v>
      </c>
      <c r="F63" s="5"/>
      <c r="G63" s="10"/>
      <c r="H63" s="10"/>
      <c r="I63" s="10"/>
      <c r="J63" s="10"/>
    </row>
    <row r="64" spans="1:10" ht="15.75" x14ac:dyDescent="0.25">
      <c r="A64" s="50"/>
      <c r="B64" s="51"/>
      <c r="C64" s="51"/>
      <c r="D64" s="52"/>
      <c r="E64" s="17">
        <f>(E63+E62+E61+E60)/4</f>
        <v>100</v>
      </c>
      <c r="F64" s="5"/>
      <c r="G64" s="10"/>
      <c r="H64" s="10"/>
      <c r="I64" s="10"/>
      <c r="J64" s="10"/>
    </row>
    <row r="65" spans="1:10" ht="30" customHeight="1" x14ac:dyDescent="0.25">
      <c r="A65" s="57" t="s">
        <v>22</v>
      </c>
      <c r="B65" s="57"/>
      <c r="C65" s="57"/>
      <c r="D65" s="57"/>
      <c r="E65" s="57"/>
      <c r="F65" s="57"/>
      <c r="G65" s="10"/>
      <c r="H65" s="10"/>
      <c r="I65" s="10"/>
      <c r="J65" s="10"/>
    </row>
    <row r="66" spans="1:10" ht="47.25" x14ac:dyDescent="0.25">
      <c r="A66" s="8">
        <v>40</v>
      </c>
      <c r="B66" s="16" t="s">
        <v>112</v>
      </c>
      <c r="C66" s="8">
        <v>3</v>
      </c>
      <c r="D66" s="8">
        <v>3</v>
      </c>
      <c r="E66" s="7">
        <f>D66/C66*100</f>
        <v>100</v>
      </c>
      <c r="F66" s="5"/>
      <c r="G66" s="10">
        <v>6</v>
      </c>
      <c r="H66" s="10">
        <v>1</v>
      </c>
      <c r="I66" s="10">
        <v>0</v>
      </c>
      <c r="J66" s="10">
        <f>G66+H66+I66</f>
        <v>7</v>
      </c>
    </row>
    <row r="67" spans="1:10" ht="47.25" x14ac:dyDescent="0.25">
      <c r="A67" s="8">
        <v>41</v>
      </c>
      <c r="B67" s="16" t="s">
        <v>113</v>
      </c>
      <c r="C67" s="8">
        <v>3500</v>
      </c>
      <c r="D67" s="8">
        <v>3500</v>
      </c>
      <c r="E67" s="7">
        <f>D67/C67*100</f>
        <v>100</v>
      </c>
      <c r="F67" s="5"/>
      <c r="G67" s="10"/>
      <c r="H67" s="10"/>
      <c r="I67" s="10"/>
      <c r="J67" s="10"/>
    </row>
    <row r="68" spans="1:10" ht="78.75" x14ac:dyDescent="0.25">
      <c r="A68" s="8">
        <v>42</v>
      </c>
      <c r="B68" s="16" t="s">
        <v>114</v>
      </c>
      <c r="C68" s="8">
        <v>2</v>
      </c>
      <c r="D68" s="8">
        <v>2</v>
      </c>
      <c r="E68" s="7">
        <f t="shared" ref="E68:E72" si="6">D68/C68*100</f>
        <v>100</v>
      </c>
      <c r="F68" s="5"/>
      <c r="G68" s="10"/>
      <c r="H68" s="10"/>
      <c r="I68" s="10"/>
      <c r="J68" s="10"/>
    </row>
    <row r="69" spans="1:10" ht="47.25" x14ac:dyDescent="0.25">
      <c r="A69" s="8">
        <v>43</v>
      </c>
      <c r="B69" s="16" t="s">
        <v>73</v>
      </c>
      <c r="C69" s="8">
        <v>100</v>
      </c>
      <c r="D69" s="8">
        <v>100</v>
      </c>
      <c r="E69" s="7">
        <f t="shared" si="6"/>
        <v>100</v>
      </c>
      <c r="F69" s="5"/>
      <c r="G69" s="10"/>
      <c r="H69" s="10"/>
      <c r="I69" s="10"/>
      <c r="J69" s="10"/>
    </row>
    <row r="70" spans="1:10" ht="47.25" x14ac:dyDescent="0.25">
      <c r="A70" s="8">
        <v>44</v>
      </c>
      <c r="B70" s="16" t="s">
        <v>74</v>
      </c>
      <c r="C70" s="8">
        <v>100</v>
      </c>
      <c r="D70" s="8">
        <v>100</v>
      </c>
      <c r="E70" s="7">
        <f t="shared" si="6"/>
        <v>100</v>
      </c>
      <c r="F70" s="5"/>
      <c r="G70" s="10"/>
      <c r="H70" s="10"/>
      <c r="I70" s="10"/>
      <c r="J70" s="10"/>
    </row>
    <row r="71" spans="1:10" ht="31.5" x14ac:dyDescent="0.25">
      <c r="A71" s="8">
        <v>45</v>
      </c>
      <c r="B71" s="16" t="s">
        <v>115</v>
      </c>
      <c r="C71" s="8">
        <v>5</v>
      </c>
      <c r="D71" s="8">
        <v>5</v>
      </c>
      <c r="E71" s="7">
        <f t="shared" si="6"/>
        <v>100</v>
      </c>
      <c r="F71" s="5"/>
      <c r="G71" s="10"/>
      <c r="H71" s="10"/>
      <c r="I71" s="10"/>
      <c r="J71" s="10"/>
    </row>
    <row r="72" spans="1:10" ht="118.9" customHeight="1" x14ac:dyDescent="0.25">
      <c r="A72" s="8">
        <v>46</v>
      </c>
      <c r="B72" s="16" t="s">
        <v>131</v>
      </c>
      <c r="C72" s="8">
        <v>100</v>
      </c>
      <c r="D72" s="8">
        <v>99.6</v>
      </c>
      <c r="E72" s="7">
        <f t="shared" si="6"/>
        <v>99.6</v>
      </c>
      <c r="F72" s="5"/>
      <c r="G72" s="10"/>
      <c r="H72" s="10"/>
      <c r="I72" s="10"/>
      <c r="J72" s="10"/>
    </row>
    <row r="73" spans="1:10" ht="15.75" x14ac:dyDescent="0.25">
      <c r="A73" s="44"/>
      <c r="B73" s="45"/>
      <c r="C73" s="45"/>
      <c r="D73" s="46"/>
      <c r="E73" s="17">
        <f>(E72+E70+E69+E68+E66+E67+E71)/7</f>
        <v>99.94285714285715</v>
      </c>
      <c r="F73" s="5"/>
      <c r="G73" s="10"/>
      <c r="H73" s="10"/>
      <c r="I73" s="10"/>
      <c r="J73" s="10"/>
    </row>
    <row r="74" spans="1:10" ht="30" customHeight="1" x14ac:dyDescent="0.25">
      <c r="A74" s="57" t="s">
        <v>46</v>
      </c>
      <c r="B74" s="57"/>
      <c r="C74" s="57"/>
      <c r="D74" s="57"/>
      <c r="E74" s="57"/>
      <c r="F74" s="57"/>
      <c r="G74" s="10"/>
      <c r="H74" s="10"/>
      <c r="I74" s="10"/>
      <c r="J74" s="10"/>
    </row>
    <row r="75" spans="1:10" ht="55.15" customHeight="1" x14ac:dyDescent="0.25">
      <c r="A75" s="8">
        <v>47</v>
      </c>
      <c r="B75" s="16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5" s="8">
        <v>9.1999999999999998E-2</v>
      </c>
      <c r="D75" s="8">
        <v>0.27</v>
      </c>
      <c r="E75" s="7">
        <v>100</v>
      </c>
      <c r="F75" s="16"/>
      <c r="G75" s="10"/>
      <c r="H75" s="10"/>
      <c r="I75" s="10"/>
      <c r="J75" s="10"/>
    </row>
    <row r="76" spans="1:10" ht="31.5" x14ac:dyDescent="0.25">
      <c r="A76" s="8">
        <v>48</v>
      </c>
      <c r="B76" s="16" t="s">
        <v>117</v>
      </c>
      <c r="C76" s="8">
        <v>0.2</v>
      </c>
      <c r="D76" s="8">
        <v>0.2</v>
      </c>
      <c r="E76" s="7">
        <f>D76/C76*100</f>
        <v>100</v>
      </c>
      <c r="F76" s="16"/>
      <c r="G76" s="10"/>
      <c r="H76" s="10"/>
      <c r="I76" s="10"/>
      <c r="J76" s="10"/>
    </row>
    <row r="77" spans="1:10" ht="63" x14ac:dyDescent="0.25">
      <c r="A77" s="8">
        <v>49</v>
      </c>
      <c r="B77" s="16" t="s">
        <v>118</v>
      </c>
      <c r="C77" s="8">
        <v>50.9</v>
      </c>
      <c r="D77" s="8">
        <v>50.9</v>
      </c>
      <c r="E77" s="7">
        <f t="shared" ref="E77" si="7">D77/C77*100</f>
        <v>100</v>
      </c>
      <c r="F77" s="16"/>
      <c r="G77" s="10"/>
      <c r="H77" s="10"/>
      <c r="I77" s="10"/>
      <c r="J77" s="10"/>
    </row>
    <row r="78" spans="1:10" ht="47.25" x14ac:dyDescent="0.25">
      <c r="A78" s="8">
        <v>50</v>
      </c>
      <c r="B78" s="16" t="str">
        <f>'[1]целевые '!B7</f>
        <v>Участие муниципального образования в окружном конкурсе в сфере отношений, связанных с охраной окружающей среды, единиц</v>
      </c>
      <c r="C78" s="8">
        <v>1</v>
      </c>
      <c r="D78" s="8">
        <v>1</v>
      </c>
      <c r="E78" s="7">
        <f>D78/C78*100</f>
        <v>100</v>
      </c>
      <c r="F78" s="16"/>
      <c r="G78" s="10">
        <v>10</v>
      </c>
      <c r="H78" s="10">
        <v>0</v>
      </c>
      <c r="I78" s="10">
        <v>0</v>
      </c>
      <c r="J78" s="10">
        <f>G78+H78+I78</f>
        <v>10</v>
      </c>
    </row>
    <row r="79" spans="1:10" ht="15.75" x14ac:dyDescent="0.25">
      <c r="A79" s="8">
        <v>51</v>
      </c>
      <c r="B79" s="16" t="str">
        <f>'[1]целевые '!B8</f>
        <v>Площадь территории, очищенной от свалок, га</v>
      </c>
      <c r="C79" s="8">
        <v>6</v>
      </c>
      <c r="D79" s="8">
        <v>6</v>
      </c>
      <c r="E79" s="7">
        <f>D79/C79*100</f>
        <v>100</v>
      </c>
      <c r="F79" s="16"/>
      <c r="G79" s="10"/>
      <c r="H79" s="10"/>
      <c r="I79" s="10"/>
      <c r="J79" s="10"/>
    </row>
    <row r="80" spans="1:10" ht="15.75" x14ac:dyDescent="0.25">
      <c r="A80" s="8">
        <v>52</v>
      </c>
      <c r="B80" s="16" t="str">
        <f>'[1]целевые '!B9</f>
        <v>Объема вывезенного мусора, м3</v>
      </c>
      <c r="C80" s="8">
        <v>800</v>
      </c>
      <c r="D80" s="8">
        <v>800</v>
      </c>
      <c r="E80" s="7">
        <f>D80/C80*100</f>
        <v>100</v>
      </c>
      <c r="F80" s="16"/>
      <c r="G80" s="10"/>
      <c r="H80" s="10"/>
      <c r="I80" s="10"/>
      <c r="J80" s="10"/>
    </row>
    <row r="81" spans="1:10" ht="47.25" x14ac:dyDescent="0.25">
      <c r="A81" s="8">
        <v>53</v>
      </c>
      <c r="B81" s="16" t="str">
        <f>'[1]целевые '!B10</f>
        <v>Информирование населения о реформе обращения с твердыми коммунальными отходами, шт. (статьи на сайте)</v>
      </c>
      <c r="C81" s="8">
        <v>4</v>
      </c>
      <c r="D81" s="8">
        <v>4</v>
      </c>
      <c r="E81" s="7">
        <f t="shared" ref="E81:E83" si="8">D81/C81*100</f>
        <v>100</v>
      </c>
      <c r="F81" s="16"/>
      <c r="G81" s="10"/>
      <c r="H81" s="10"/>
      <c r="I81" s="10"/>
      <c r="J81" s="10"/>
    </row>
    <row r="82" spans="1:10" ht="47.25" x14ac:dyDescent="0.25">
      <c r="A82" s="8">
        <v>54</v>
      </c>
      <c r="B82" s="16" t="s">
        <v>119</v>
      </c>
      <c r="C82" s="8">
        <v>56</v>
      </c>
      <c r="D82" s="8">
        <v>56</v>
      </c>
      <c r="E82" s="7">
        <f t="shared" si="8"/>
        <v>100</v>
      </c>
      <c r="F82" s="16"/>
      <c r="G82" s="10"/>
      <c r="H82" s="10"/>
      <c r="I82" s="10"/>
      <c r="J82" s="10"/>
    </row>
    <row r="83" spans="1:10" ht="47.25" x14ac:dyDescent="0.25">
      <c r="A83" s="8">
        <v>55</v>
      </c>
      <c r="B83" s="16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3" s="8">
        <v>2132.4</v>
      </c>
      <c r="D83" s="8">
        <v>2132.4</v>
      </c>
      <c r="E83" s="7">
        <f t="shared" si="8"/>
        <v>100</v>
      </c>
      <c r="F83" s="16"/>
      <c r="G83" s="10"/>
      <c r="H83" s="10"/>
      <c r="I83" s="10"/>
      <c r="J83" s="10"/>
    </row>
    <row r="84" spans="1:10" ht="78.75" x14ac:dyDescent="0.25">
      <c r="A84" s="8">
        <v>56</v>
      </c>
      <c r="B84" s="16" t="s">
        <v>134</v>
      </c>
      <c r="C84" s="8">
        <v>395</v>
      </c>
      <c r="D84" s="8">
        <v>395</v>
      </c>
      <c r="E84" s="7">
        <f t="shared" ref="E84" si="9">D84/C84*100</f>
        <v>100</v>
      </c>
      <c r="F84" s="16"/>
      <c r="G84" s="10"/>
      <c r="H84" s="10"/>
      <c r="I84" s="10"/>
      <c r="J84" s="10"/>
    </row>
    <row r="85" spans="1:10" ht="15.75" x14ac:dyDescent="0.25">
      <c r="A85" s="44"/>
      <c r="B85" s="45"/>
      <c r="C85" s="45"/>
      <c r="D85" s="46"/>
      <c r="E85" s="17">
        <f>SUM(E75:E84)/10</f>
        <v>100</v>
      </c>
      <c r="F85" s="20"/>
      <c r="G85" s="10"/>
      <c r="H85" s="10"/>
      <c r="I85" s="10"/>
      <c r="J85" s="10"/>
    </row>
    <row r="86" spans="1:10" ht="30" customHeight="1" x14ac:dyDescent="0.25">
      <c r="A86" s="58" t="s">
        <v>23</v>
      </c>
      <c r="B86" s="58"/>
      <c r="C86" s="58"/>
      <c r="D86" s="58"/>
      <c r="E86" s="58"/>
      <c r="F86" s="58"/>
      <c r="G86" s="10"/>
      <c r="H86" s="10"/>
      <c r="I86" s="10"/>
      <c r="J86" s="10"/>
    </row>
    <row r="87" spans="1:10" ht="94.5" x14ac:dyDescent="0.25">
      <c r="A87" s="34">
        <v>57</v>
      </c>
      <c r="B87" s="35" t="s">
        <v>88</v>
      </c>
      <c r="C87" s="34">
        <v>2.6</v>
      </c>
      <c r="D87" s="34">
        <v>14</v>
      </c>
      <c r="E87" s="37">
        <v>100</v>
      </c>
      <c r="F87" s="35"/>
      <c r="G87" s="10">
        <v>4</v>
      </c>
      <c r="H87" s="10">
        <v>0</v>
      </c>
      <c r="I87" s="10">
        <v>0</v>
      </c>
      <c r="J87" s="10">
        <f>G87+H87+I87</f>
        <v>4</v>
      </c>
    </row>
    <row r="88" spans="1:10" ht="47.25" x14ac:dyDescent="0.25">
      <c r="A88" s="34">
        <v>58</v>
      </c>
      <c r="B88" s="35" t="s">
        <v>89</v>
      </c>
      <c r="C88" s="34">
        <v>5.9</v>
      </c>
      <c r="D88" s="34">
        <v>5.9</v>
      </c>
      <c r="E88" s="37">
        <f>D88/C88*100</f>
        <v>100</v>
      </c>
      <c r="F88" s="35"/>
      <c r="G88" s="10"/>
      <c r="H88" s="10"/>
      <c r="I88" s="10"/>
      <c r="J88" s="10"/>
    </row>
    <row r="89" spans="1:10" ht="47.25" x14ac:dyDescent="0.25">
      <c r="A89" s="34">
        <v>59</v>
      </c>
      <c r="B89" s="35" t="s">
        <v>24</v>
      </c>
      <c r="C89" s="34">
        <v>97</v>
      </c>
      <c r="D89" s="34">
        <v>100</v>
      </c>
      <c r="E89" s="37">
        <v>100</v>
      </c>
      <c r="F89" s="35"/>
      <c r="G89" s="10"/>
      <c r="H89" s="10"/>
      <c r="I89" s="10"/>
      <c r="J89" s="10"/>
    </row>
    <row r="90" spans="1:10" ht="47.25" x14ac:dyDescent="0.25">
      <c r="A90" s="34">
        <v>60</v>
      </c>
      <c r="B90" s="35" t="s">
        <v>138</v>
      </c>
      <c r="C90" s="34">
        <v>1</v>
      </c>
      <c r="D90" s="34">
        <v>1</v>
      </c>
      <c r="E90" s="37">
        <f t="shared" ref="E90" si="10">D90/C90*100</f>
        <v>100</v>
      </c>
      <c r="F90" s="35"/>
      <c r="G90" s="10"/>
      <c r="H90" s="10"/>
      <c r="I90" s="10"/>
      <c r="J90" s="10"/>
    </row>
    <row r="91" spans="1:10" ht="27.6" customHeight="1" x14ac:dyDescent="0.25">
      <c r="A91" s="59"/>
      <c r="B91" s="60"/>
      <c r="C91" s="60"/>
      <c r="D91" s="61"/>
      <c r="E91" s="36">
        <f>(E90+E87+E88+E89)/4</f>
        <v>100</v>
      </c>
      <c r="F91" s="35"/>
      <c r="G91" s="10"/>
      <c r="H91" s="10"/>
      <c r="I91" s="10"/>
      <c r="J91" s="10"/>
    </row>
    <row r="92" spans="1:10" ht="30" customHeight="1" x14ac:dyDescent="0.25">
      <c r="A92" s="57" t="s">
        <v>25</v>
      </c>
      <c r="B92" s="57"/>
      <c r="C92" s="57"/>
      <c r="D92" s="57"/>
      <c r="E92" s="57"/>
      <c r="F92" s="57"/>
      <c r="G92" s="10"/>
      <c r="H92" s="10"/>
      <c r="I92" s="10"/>
      <c r="J92" s="10"/>
    </row>
    <row r="93" spans="1:10" ht="47.25" x14ac:dyDescent="0.25">
      <c r="A93" s="8">
        <v>61</v>
      </c>
      <c r="B93" s="16" t="s">
        <v>26</v>
      </c>
      <c r="C93" s="8">
        <v>3</v>
      </c>
      <c r="D93" s="8">
        <v>3</v>
      </c>
      <c r="E93" s="7">
        <f>D93/C93*100</f>
        <v>100</v>
      </c>
      <c r="F93" s="16"/>
      <c r="G93" s="10">
        <v>5</v>
      </c>
      <c r="H93" s="10">
        <v>0</v>
      </c>
      <c r="I93" s="10">
        <v>0</v>
      </c>
      <c r="J93" s="10">
        <f>G93+H93+I93</f>
        <v>5</v>
      </c>
    </row>
    <row r="94" spans="1:10" ht="46.15" customHeight="1" x14ac:dyDescent="0.25">
      <c r="A94" s="8">
        <v>62</v>
      </c>
      <c r="B94" s="16" t="s">
        <v>27</v>
      </c>
      <c r="C94" s="8">
        <v>10</v>
      </c>
      <c r="D94" s="8">
        <v>10</v>
      </c>
      <c r="E94" s="7">
        <f t="shared" ref="E94:E96" si="11">D94/C94*100</f>
        <v>100</v>
      </c>
      <c r="F94" s="16"/>
      <c r="G94" s="10"/>
      <c r="H94" s="10"/>
      <c r="I94" s="10"/>
      <c r="J94" s="10"/>
    </row>
    <row r="95" spans="1:10" ht="47.25" x14ac:dyDescent="0.25">
      <c r="A95" s="8">
        <v>63</v>
      </c>
      <c r="B95" s="16" t="s">
        <v>120</v>
      </c>
      <c r="C95" s="8">
        <v>12</v>
      </c>
      <c r="D95" s="8">
        <v>2</v>
      </c>
      <c r="E95" s="7">
        <v>100</v>
      </c>
      <c r="F95" s="16" t="s">
        <v>111</v>
      </c>
      <c r="G95" s="10"/>
      <c r="H95" s="10"/>
      <c r="I95" s="10"/>
      <c r="J95" s="10"/>
    </row>
    <row r="96" spans="1:10" ht="31.5" x14ac:dyDescent="0.25">
      <c r="A96" s="8">
        <v>64</v>
      </c>
      <c r="B96" s="16" t="s">
        <v>129</v>
      </c>
      <c r="C96" s="8">
        <v>38</v>
      </c>
      <c r="D96" s="8">
        <v>38</v>
      </c>
      <c r="E96" s="7">
        <f t="shared" si="11"/>
        <v>100</v>
      </c>
      <c r="F96" s="16"/>
      <c r="G96" s="10"/>
      <c r="H96" s="10"/>
      <c r="I96" s="10"/>
      <c r="J96" s="10"/>
    </row>
    <row r="97" spans="1:10" ht="63" x14ac:dyDescent="0.25">
      <c r="A97" s="8">
        <v>65</v>
      </c>
      <c r="B97" s="16" t="s">
        <v>42</v>
      </c>
      <c r="C97" s="8" t="s">
        <v>49</v>
      </c>
      <c r="D97" s="8" t="s">
        <v>49</v>
      </c>
      <c r="E97" s="7">
        <v>100</v>
      </c>
      <c r="F97" s="16"/>
      <c r="G97" s="10"/>
      <c r="H97" s="10"/>
      <c r="I97" s="10"/>
      <c r="J97" s="10"/>
    </row>
    <row r="98" spans="1:10" ht="15.75" x14ac:dyDescent="0.25">
      <c r="A98" s="44"/>
      <c r="B98" s="45"/>
      <c r="C98" s="45"/>
      <c r="D98" s="46"/>
      <c r="E98" s="17">
        <f>(E94+E93+E95+E96+E97)/5</f>
        <v>100</v>
      </c>
      <c r="F98" s="16"/>
      <c r="G98" s="10"/>
      <c r="H98" s="10"/>
      <c r="I98" s="10"/>
      <c r="J98" s="10"/>
    </row>
    <row r="99" spans="1:10" ht="30" customHeight="1" x14ac:dyDescent="0.25">
      <c r="A99" s="57" t="s">
        <v>28</v>
      </c>
      <c r="B99" s="57"/>
      <c r="C99" s="57"/>
      <c r="D99" s="57"/>
      <c r="E99" s="57"/>
      <c r="F99" s="57"/>
      <c r="G99" s="10"/>
      <c r="H99" s="10"/>
      <c r="I99" s="10"/>
      <c r="J99" s="10"/>
    </row>
    <row r="100" spans="1:10" ht="47.25" x14ac:dyDescent="0.25">
      <c r="A100" s="8">
        <v>66</v>
      </c>
      <c r="B100" s="21" t="s">
        <v>79</v>
      </c>
      <c r="C100" s="8">
        <v>1577</v>
      </c>
      <c r="D100" s="7">
        <v>745.38</v>
      </c>
      <c r="E100" s="7">
        <f>D100/C100*100</f>
        <v>47.265694356372862</v>
      </c>
      <c r="F100" s="5"/>
      <c r="G100" s="10">
        <v>3</v>
      </c>
      <c r="H100" s="10">
        <v>1</v>
      </c>
      <c r="I100" s="10">
        <v>1</v>
      </c>
      <c r="J100" s="10">
        <f>G100+H100+I100</f>
        <v>5</v>
      </c>
    </row>
    <row r="101" spans="1:10" ht="94.5" x14ac:dyDescent="0.25">
      <c r="A101" s="8">
        <v>67</v>
      </c>
      <c r="B101" s="21" t="s">
        <v>80</v>
      </c>
      <c r="C101" s="8">
        <v>0.15</v>
      </c>
      <c r="D101" s="8">
        <v>0.14000000000000001</v>
      </c>
      <c r="E101" s="7">
        <f t="shared" ref="E101" si="12">D101/C101*100</f>
        <v>93.333333333333343</v>
      </c>
      <c r="F101" s="5"/>
      <c r="G101" s="10"/>
      <c r="H101" s="10"/>
      <c r="I101" s="10"/>
      <c r="J101" s="10"/>
    </row>
    <row r="102" spans="1:10" ht="47.25" x14ac:dyDescent="0.25">
      <c r="A102" s="8">
        <v>68</v>
      </c>
      <c r="B102" s="21" t="s">
        <v>81</v>
      </c>
      <c r="C102" s="8">
        <v>68.900000000000006</v>
      </c>
      <c r="D102" s="8">
        <v>68.900000000000006</v>
      </c>
      <c r="E102" s="7">
        <f>D102/C102*100</f>
        <v>100</v>
      </c>
      <c r="F102" s="5"/>
      <c r="G102" s="10"/>
      <c r="H102" s="10"/>
      <c r="I102" s="10"/>
      <c r="J102" s="10"/>
    </row>
    <row r="103" spans="1:10" ht="31.5" x14ac:dyDescent="0.25">
      <c r="A103" s="8">
        <v>69</v>
      </c>
      <c r="B103" s="21" t="s">
        <v>82</v>
      </c>
      <c r="C103" s="8">
        <v>0</v>
      </c>
      <c r="D103" s="8">
        <v>0</v>
      </c>
      <c r="E103" s="7">
        <v>100</v>
      </c>
      <c r="F103" s="5"/>
      <c r="G103" s="10"/>
      <c r="H103" s="10"/>
      <c r="I103" s="10"/>
      <c r="J103" s="10"/>
    </row>
    <row r="104" spans="1:10" ht="78.75" x14ac:dyDescent="0.25">
      <c r="A104" s="8">
        <v>70</v>
      </c>
      <c r="B104" s="21" t="s">
        <v>83</v>
      </c>
      <c r="C104" s="8">
        <v>23.9</v>
      </c>
      <c r="D104" s="8">
        <v>23.9</v>
      </c>
      <c r="E104" s="7">
        <f t="shared" ref="E104" si="13">D104/C104*100</f>
        <v>100</v>
      </c>
      <c r="F104" s="5"/>
      <c r="G104" s="10"/>
      <c r="H104" s="10"/>
      <c r="I104" s="10"/>
      <c r="J104" s="10"/>
    </row>
    <row r="105" spans="1:10" ht="25.9" customHeight="1" x14ac:dyDescent="0.25">
      <c r="A105" s="50"/>
      <c r="B105" s="51"/>
      <c r="C105" s="51"/>
      <c r="D105" s="52"/>
      <c r="E105" s="17">
        <f>(E104+E102+E101+E100+E103)/5</f>
        <v>88.119805537941247</v>
      </c>
      <c r="F105" s="5"/>
      <c r="G105" s="10"/>
      <c r="H105" s="10"/>
      <c r="I105" s="10"/>
      <c r="J105" s="10"/>
    </row>
    <row r="106" spans="1:10" ht="30" customHeight="1" x14ac:dyDescent="0.25">
      <c r="A106" s="57" t="s">
        <v>29</v>
      </c>
      <c r="B106" s="57"/>
      <c r="C106" s="57"/>
      <c r="D106" s="57"/>
      <c r="E106" s="57"/>
      <c r="F106" s="57"/>
      <c r="G106" s="10"/>
      <c r="H106" s="10"/>
      <c r="I106" s="10"/>
      <c r="J106" s="10"/>
    </row>
    <row r="107" spans="1:10" ht="47.25" x14ac:dyDescent="0.25">
      <c r="A107" s="8">
        <v>71</v>
      </c>
      <c r="B107" s="16" t="s">
        <v>64</v>
      </c>
      <c r="C107" s="8" t="s">
        <v>65</v>
      </c>
      <c r="D107" s="28">
        <v>0.156</v>
      </c>
      <c r="E107" s="7">
        <v>100</v>
      </c>
      <c r="F107" s="16"/>
      <c r="G107" s="10">
        <v>4</v>
      </c>
      <c r="H107" s="10">
        <v>0</v>
      </c>
      <c r="I107" s="10">
        <v>0</v>
      </c>
      <c r="J107" s="10">
        <f>G107+H107+I107</f>
        <v>4</v>
      </c>
    </row>
    <row r="108" spans="1:10" ht="31.5" x14ac:dyDescent="0.25">
      <c r="A108" s="8">
        <v>72</v>
      </c>
      <c r="B108" s="16" t="s">
        <v>66</v>
      </c>
      <c r="C108" s="8" t="s">
        <v>67</v>
      </c>
      <c r="D108" s="29">
        <v>1E-4</v>
      </c>
      <c r="E108" s="7">
        <v>100</v>
      </c>
      <c r="F108" s="16"/>
      <c r="G108" s="10"/>
      <c r="H108" s="10"/>
      <c r="I108" s="10"/>
      <c r="J108" s="10"/>
    </row>
    <row r="109" spans="1:10" ht="66" customHeight="1" x14ac:dyDescent="0.25">
      <c r="A109" s="8">
        <v>73</v>
      </c>
      <c r="B109" s="16" t="s">
        <v>40</v>
      </c>
      <c r="C109" s="8" t="s">
        <v>41</v>
      </c>
      <c r="D109" s="8" t="s">
        <v>41</v>
      </c>
      <c r="E109" s="7">
        <v>100</v>
      </c>
      <c r="F109" s="16"/>
      <c r="G109" s="10"/>
      <c r="H109" s="10"/>
      <c r="I109" s="10"/>
      <c r="J109" s="10"/>
    </row>
    <row r="110" spans="1:10" ht="63" x14ac:dyDescent="0.25">
      <c r="A110" s="8">
        <v>74</v>
      </c>
      <c r="B110" s="16" t="s">
        <v>68</v>
      </c>
      <c r="C110" s="8" t="s">
        <v>41</v>
      </c>
      <c r="D110" s="8" t="s">
        <v>41</v>
      </c>
      <c r="E110" s="7">
        <v>100</v>
      </c>
      <c r="F110" s="16"/>
      <c r="G110" s="10"/>
      <c r="H110" s="10"/>
      <c r="I110" s="10"/>
      <c r="J110" s="10"/>
    </row>
    <row r="111" spans="1:10" ht="15.75" x14ac:dyDescent="0.25">
      <c r="A111" s="50"/>
      <c r="B111" s="51"/>
      <c r="C111" s="51"/>
      <c r="D111" s="52"/>
      <c r="E111" s="17">
        <f>(E110+E109+E108+E107)/4</f>
        <v>100</v>
      </c>
      <c r="F111" s="5"/>
      <c r="G111" s="10"/>
      <c r="H111" s="10"/>
      <c r="I111" s="10"/>
      <c r="J111" s="10"/>
    </row>
    <row r="112" spans="1:10" ht="30" customHeight="1" x14ac:dyDescent="0.25">
      <c r="A112" s="57" t="s">
        <v>30</v>
      </c>
      <c r="B112" s="57"/>
      <c r="C112" s="57"/>
      <c r="D112" s="57"/>
      <c r="E112" s="57"/>
      <c r="F112" s="57"/>
      <c r="G112" s="10"/>
      <c r="H112" s="10"/>
      <c r="I112" s="10"/>
      <c r="J112" s="10"/>
    </row>
    <row r="113" spans="1:10" ht="51.75" customHeight="1" x14ac:dyDescent="0.25">
      <c r="A113" s="8">
        <v>75</v>
      </c>
      <c r="B113" s="16" t="s">
        <v>31</v>
      </c>
      <c r="C113" s="8">
        <v>6</v>
      </c>
      <c r="D113" s="8">
        <v>6</v>
      </c>
      <c r="E113" s="7">
        <f>D113/C113*100</f>
        <v>100</v>
      </c>
      <c r="F113" s="16"/>
      <c r="G113" s="10">
        <v>5</v>
      </c>
      <c r="H113" s="10">
        <v>0</v>
      </c>
      <c r="I113" s="10">
        <v>0</v>
      </c>
      <c r="J113" s="10">
        <f>G113+H113+I113</f>
        <v>5</v>
      </c>
    </row>
    <row r="114" spans="1:10" ht="51.75" customHeight="1" x14ac:dyDescent="0.25">
      <c r="A114" s="8"/>
      <c r="B114" s="16" t="s">
        <v>72</v>
      </c>
      <c r="C114" s="8">
        <v>1</v>
      </c>
      <c r="D114" s="8">
        <v>1</v>
      </c>
      <c r="E114" s="7">
        <f>D114/C114*100</f>
        <v>100</v>
      </c>
      <c r="F114" s="16"/>
      <c r="G114" s="10"/>
      <c r="H114" s="10"/>
      <c r="I114" s="10"/>
      <c r="J114" s="10"/>
    </row>
    <row r="115" spans="1:10" ht="81.75" customHeight="1" x14ac:dyDescent="0.25">
      <c r="A115" s="8">
        <v>76</v>
      </c>
      <c r="B115" s="16" t="s">
        <v>32</v>
      </c>
      <c r="C115" s="8">
        <v>45</v>
      </c>
      <c r="D115" s="8">
        <v>45</v>
      </c>
      <c r="E115" s="7">
        <f t="shared" ref="E115:E117" si="14">D115/C115*100</f>
        <v>100</v>
      </c>
      <c r="F115" s="16"/>
      <c r="G115" s="10"/>
      <c r="H115" s="10"/>
      <c r="I115" s="10"/>
      <c r="J115" s="10"/>
    </row>
    <row r="116" spans="1:10" ht="63" x14ac:dyDescent="0.25">
      <c r="A116" s="8">
        <v>77</v>
      </c>
      <c r="B116" s="16" t="s">
        <v>33</v>
      </c>
      <c r="C116" s="8">
        <v>44.5</v>
      </c>
      <c r="D116" s="8">
        <v>44.5</v>
      </c>
      <c r="E116" s="7">
        <f t="shared" si="14"/>
        <v>100</v>
      </c>
      <c r="F116" s="16"/>
      <c r="G116" s="10"/>
      <c r="H116" s="10"/>
      <c r="I116" s="10"/>
      <c r="J116" s="10"/>
    </row>
    <row r="117" spans="1:10" ht="78.75" x14ac:dyDescent="0.25">
      <c r="A117" s="8">
        <v>78</v>
      </c>
      <c r="B117" s="16" t="s">
        <v>71</v>
      </c>
      <c r="C117" s="8">
        <v>20</v>
      </c>
      <c r="D117" s="8">
        <v>20</v>
      </c>
      <c r="E117" s="7">
        <f t="shared" si="14"/>
        <v>100</v>
      </c>
      <c r="F117" s="16" t="s">
        <v>48</v>
      </c>
      <c r="G117" s="10"/>
      <c r="H117" s="10"/>
      <c r="I117" s="10"/>
      <c r="J117" s="10"/>
    </row>
    <row r="118" spans="1:10" ht="15.75" x14ac:dyDescent="0.25">
      <c r="A118" s="44"/>
      <c r="B118" s="45"/>
      <c r="C118" s="45"/>
      <c r="D118" s="46"/>
      <c r="E118" s="17">
        <f>(E115+E116+E117+E113+E114)/5</f>
        <v>100</v>
      </c>
      <c r="F118" s="16"/>
      <c r="G118" s="10"/>
      <c r="H118" s="10"/>
      <c r="I118" s="10"/>
      <c r="J118" s="10"/>
    </row>
    <row r="119" spans="1:10" ht="30" customHeight="1" x14ac:dyDescent="0.25">
      <c r="A119" s="57" t="s">
        <v>34</v>
      </c>
      <c r="B119" s="57"/>
      <c r="C119" s="57"/>
      <c r="D119" s="57"/>
      <c r="E119" s="57"/>
      <c r="F119" s="57"/>
      <c r="G119" s="10">
        <v>5</v>
      </c>
      <c r="H119" s="10">
        <v>1</v>
      </c>
      <c r="I119" s="10">
        <v>1</v>
      </c>
      <c r="J119" s="10">
        <f>G119+H119+I119</f>
        <v>7</v>
      </c>
    </row>
    <row r="120" spans="1:10" ht="57" customHeight="1" x14ac:dyDescent="0.25">
      <c r="A120" s="8">
        <v>80</v>
      </c>
      <c r="B120" s="16" t="s">
        <v>45</v>
      </c>
      <c r="C120" s="8">
        <v>0.8</v>
      </c>
      <c r="D120" s="8">
        <v>0.83</v>
      </c>
      <c r="E120" s="7">
        <f>C120/D120*100</f>
        <v>96.385542168674704</v>
      </c>
      <c r="F120" s="16" t="s">
        <v>15</v>
      </c>
      <c r="G120" s="10"/>
      <c r="H120" s="10"/>
      <c r="I120" s="10"/>
      <c r="J120" s="10"/>
    </row>
    <row r="121" spans="1:10" ht="83.25" customHeight="1" x14ac:dyDescent="0.25">
      <c r="A121" s="8">
        <v>81</v>
      </c>
      <c r="B121" s="16" t="s">
        <v>60</v>
      </c>
      <c r="C121" s="8">
        <v>99</v>
      </c>
      <c r="D121" s="7">
        <v>99</v>
      </c>
      <c r="E121" s="7">
        <f>D121/C121*100</f>
        <v>100</v>
      </c>
      <c r="F121" s="16"/>
      <c r="G121" s="10"/>
      <c r="H121" s="10"/>
      <c r="I121" s="10"/>
      <c r="J121" s="10"/>
    </row>
    <row r="122" spans="1:10" ht="110.25" x14ac:dyDescent="0.25">
      <c r="A122" s="8">
        <v>82</v>
      </c>
      <c r="B122" s="16" t="s">
        <v>130</v>
      </c>
      <c r="C122" s="8">
        <v>50</v>
      </c>
      <c r="D122" s="7">
        <v>77</v>
      </c>
      <c r="E122" s="7">
        <v>100</v>
      </c>
      <c r="F122" s="16"/>
      <c r="G122" s="10"/>
      <c r="H122" s="10"/>
      <c r="I122" s="10"/>
      <c r="J122" s="10"/>
    </row>
    <row r="123" spans="1:10" ht="126" x14ac:dyDescent="0.25">
      <c r="A123" s="8">
        <v>83</v>
      </c>
      <c r="B123" s="16" t="s">
        <v>61</v>
      </c>
      <c r="C123" s="8">
        <v>100</v>
      </c>
      <c r="D123" s="7">
        <v>100</v>
      </c>
      <c r="E123" s="7">
        <f>D123/C123*100</f>
        <v>100</v>
      </c>
      <c r="F123" s="16"/>
      <c r="G123" s="10"/>
      <c r="H123" s="10"/>
      <c r="I123" s="10"/>
      <c r="J123" s="10"/>
    </row>
    <row r="124" spans="1:10" ht="31.5" x14ac:dyDescent="0.25">
      <c r="A124" s="8">
        <v>84</v>
      </c>
      <c r="B124" s="16" t="s">
        <v>35</v>
      </c>
      <c r="C124" s="8">
        <v>100</v>
      </c>
      <c r="D124" s="8">
        <v>47</v>
      </c>
      <c r="E124" s="7">
        <f t="shared" ref="E124:E125" si="15">D124/C124*100</f>
        <v>47</v>
      </c>
      <c r="F124" s="16"/>
      <c r="G124" s="10"/>
      <c r="H124" s="10"/>
      <c r="I124" s="10"/>
      <c r="J124" s="10"/>
    </row>
    <row r="125" spans="1:10" ht="31.5" x14ac:dyDescent="0.25">
      <c r="A125" s="8">
        <v>85</v>
      </c>
      <c r="B125" s="16" t="s">
        <v>123</v>
      </c>
      <c r="C125" s="8">
        <v>9</v>
      </c>
      <c r="D125" s="8">
        <v>9</v>
      </c>
      <c r="E125" s="7">
        <f t="shared" si="15"/>
        <v>100</v>
      </c>
      <c r="F125" s="16"/>
      <c r="G125" s="10"/>
      <c r="H125" s="10"/>
      <c r="I125" s="10"/>
      <c r="J125" s="10"/>
    </row>
    <row r="126" spans="1:10" ht="48" customHeight="1" x14ac:dyDescent="0.25">
      <c r="A126" s="8">
        <v>86</v>
      </c>
      <c r="B126" s="16" t="s">
        <v>62</v>
      </c>
      <c r="C126" s="8">
        <v>8</v>
      </c>
      <c r="D126" s="30">
        <v>8</v>
      </c>
      <c r="E126" s="7">
        <v>100</v>
      </c>
      <c r="F126" s="16"/>
      <c r="G126" s="10"/>
      <c r="H126" s="10"/>
      <c r="I126" s="10"/>
      <c r="J126" s="10"/>
    </row>
    <row r="127" spans="1:10" ht="18.75" x14ac:dyDescent="0.25">
      <c r="A127" s="54"/>
      <c r="B127" s="55"/>
      <c r="C127" s="55"/>
      <c r="D127" s="56"/>
      <c r="E127" s="31">
        <f>(E120+E122+E121+E123+E126+E124+E125)/7</f>
        <v>91.912220309810664</v>
      </c>
      <c r="F127" s="9"/>
      <c r="G127" s="10"/>
      <c r="H127" s="10"/>
      <c r="I127" s="10"/>
      <c r="J127" s="10"/>
    </row>
    <row r="128" spans="1:10" ht="30" customHeight="1" x14ac:dyDescent="0.25">
      <c r="A128" s="57" t="s">
        <v>36</v>
      </c>
      <c r="B128" s="57"/>
      <c r="C128" s="57"/>
      <c r="D128" s="57"/>
      <c r="E128" s="57"/>
      <c r="F128" s="57"/>
      <c r="G128" s="10"/>
      <c r="H128" s="10"/>
      <c r="I128" s="10"/>
      <c r="J128" s="10"/>
    </row>
    <row r="129" spans="1:11" ht="129.75" customHeight="1" x14ac:dyDescent="0.25">
      <c r="A129" s="8">
        <v>87</v>
      </c>
      <c r="B129" s="16" t="s">
        <v>90</v>
      </c>
      <c r="C129" s="8">
        <v>100</v>
      </c>
      <c r="D129" s="8">
        <v>116.6</v>
      </c>
      <c r="E129" s="7">
        <v>100</v>
      </c>
      <c r="F129" s="16"/>
      <c r="G129" s="10">
        <v>3</v>
      </c>
      <c r="H129" s="11">
        <v>3</v>
      </c>
      <c r="I129" s="11">
        <v>0</v>
      </c>
      <c r="J129" s="11">
        <f>G129+H129+I129</f>
        <v>6</v>
      </c>
      <c r="K129" s="6"/>
    </row>
    <row r="130" spans="1:11" ht="94.9" customHeight="1" x14ac:dyDescent="0.25">
      <c r="A130" s="8">
        <v>88</v>
      </c>
      <c r="B130" s="16" t="s">
        <v>91</v>
      </c>
      <c r="C130" s="8">
        <v>70</v>
      </c>
      <c r="D130" s="8">
        <v>66.7</v>
      </c>
      <c r="E130" s="7">
        <f>D130/C130*100</f>
        <v>95.285714285714278</v>
      </c>
      <c r="F130" s="16"/>
      <c r="G130" s="10"/>
      <c r="H130" s="10"/>
      <c r="I130" s="10"/>
      <c r="J130" s="10"/>
    </row>
    <row r="131" spans="1:11" ht="48.75" customHeight="1" x14ac:dyDescent="0.25">
      <c r="A131" s="8">
        <v>89</v>
      </c>
      <c r="B131" s="16" t="s">
        <v>92</v>
      </c>
      <c r="C131" s="8">
        <v>95</v>
      </c>
      <c r="D131" s="8">
        <v>98.3</v>
      </c>
      <c r="E131" s="7">
        <v>100</v>
      </c>
      <c r="F131" s="16" t="s">
        <v>48</v>
      </c>
      <c r="G131" s="10"/>
      <c r="H131" s="10"/>
      <c r="I131" s="10"/>
      <c r="J131" s="10"/>
    </row>
    <row r="132" spans="1:11" ht="81" customHeight="1" x14ac:dyDescent="0.25">
      <c r="A132" s="8">
        <v>90</v>
      </c>
      <c r="B132" s="16" t="s">
        <v>93</v>
      </c>
      <c r="C132" s="8">
        <v>100</v>
      </c>
      <c r="D132" s="8">
        <v>99.2</v>
      </c>
      <c r="E132" s="7">
        <f>D132/C132*100</f>
        <v>99.2</v>
      </c>
      <c r="F132" s="16" t="s">
        <v>48</v>
      </c>
      <c r="G132" s="10"/>
      <c r="H132" s="10"/>
      <c r="I132" s="10"/>
      <c r="J132" s="10"/>
    </row>
    <row r="133" spans="1:11" ht="81" customHeight="1" x14ac:dyDescent="0.25">
      <c r="A133" s="8">
        <v>91</v>
      </c>
      <c r="B133" s="16" t="s">
        <v>94</v>
      </c>
      <c r="C133" s="8">
        <v>100</v>
      </c>
      <c r="D133" s="8">
        <v>100</v>
      </c>
      <c r="E133" s="7">
        <f t="shared" ref="E133" si="16">D133/C133*100</f>
        <v>100</v>
      </c>
      <c r="F133" s="16" t="s">
        <v>48</v>
      </c>
      <c r="G133" s="10"/>
      <c r="H133" s="10"/>
      <c r="I133" s="10"/>
      <c r="J133" s="10"/>
    </row>
    <row r="134" spans="1:11" ht="33.75" customHeight="1" x14ac:dyDescent="0.25">
      <c r="A134" s="8">
        <v>92</v>
      </c>
      <c r="B134" s="16" t="s">
        <v>95</v>
      </c>
      <c r="C134" s="8">
        <v>3500</v>
      </c>
      <c r="D134" s="8">
        <v>3349</v>
      </c>
      <c r="E134" s="7">
        <f>D134/C134*100</f>
        <v>95.685714285714283</v>
      </c>
      <c r="F134" s="16"/>
      <c r="G134" s="10"/>
      <c r="H134" s="10"/>
      <c r="I134" s="10"/>
      <c r="J134" s="10"/>
    </row>
    <row r="135" spans="1:11" ht="15.75" x14ac:dyDescent="0.25">
      <c r="A135" s="50"/>
      <c r="B135" s="51"/>
      <c r="C135" s="51"/>
      <c r="D135" s="52"/>
      <c r="E135" s="17">
        <f>(E134+E133+E132+E131+E130+E129)/6</f>
        <v>98.361904761904768</v>
      </c>
      <c r="F135" s="5"/>
      <c r="G135" s="10"/>
      <c r="H135" s="10"/>
      <c r="I135" s="10"/>
      <c r="J135" s="10"/>
    </row>
    <row r="136" spans="1:11" ht="30" customHeight="1" x14ac:dyDescent="0.25">
      <c r="A136" s="58" t="s">
        <v>37</v>
      </c>
      <c r="B136" s="58"/>
      <c r="C136" s="58"/>
      <c r="D136" s="58"/>
      <c r="E136" s="58"/>
      <c r="F136" s="58"/>
      <c r="G136" s="10"/>
      <c r="H136" s="10"/>
      <c r="I136" s="10"/>
      <c r="J136" s="10"/>
    </row>
    <row r="137" spans="1:11" ht="31.5" x14ac:dyDescent="0.25">
      <c r="A137" s="8">
        <v>93</v>
      </c>
      <c r="B137" s="35" t="s">
        <v>104</v>
      </c>
      <c r="C137" s="34">
        <v>54.4</v>
      </c>
      <c r="D137" s="34">
        <v>54.4</v>
      </c>
      <c r="E137" s="37">
        <f>D137/C137*100</f>
        <v>100</v>
      </c>
      <c r="F137" s="5"/>
      <c r="G137" s="10">
        <v>7</v>
      </c>
      <c r="H137" s="10">
        <v>0</v>
      </c>
      <c r="I137" s="10">
        <v>0</v>
      </c>
      <c r="J137" s="10">
        <f>G137+H137+I137</f>
        <v>7</v>
      </c>
    </row>
    <row r="138" spans="1:11" ht="47.25" x14ac:dyDescent="0.25">
      <c r="A138" s="8">
        <v>94</v>
      </c>
      <c r="B138" s="35" t="s">
        <v>139</v>
      </c>
      <c r="C138" s="38">
        <v>1219.6600000000001</v>
      </c>
      <c r="D138" s="40">
        <v>1219.6600000000001</v>
      </c>
      <c r="E138" s="37">
        <f t="shared" ref="E138:E143" si="17">D138/C138*100</f>
        <v>100</v>
      </c>
      <c r="F138" s="5"/>
      <c r="G138" s="10"/>
      <c r="H138" s="10"/>
      <c r="I138" s="10"/>
      <c r="J138" s="10"/>
    </row>
    <row r="139" spans="1:11" ht="31.5" x14ac:dyDescent="0.25">
      <c r="A139" s="8">
        <v>95</v>
      </c>
      <c r="B139" s="35" t="s">
        <v>105</v>
      </c>
      <c r="C139" s="39">
        <v>53900</v>
      </c>
      <c r="D139" s="39">
        <v>53900</v>
      </c>
      <c r="E139" s="37">
        <f t="shared" si="17"/>
        <v>100</v>
      </c>
      <c r="F139" s="5"/>
      <c r="G139" s="10"/>
      <c r="H139" s="10"/>
      <c r="I139" s="10"/>
      <c r="J139" s="10"/>
    </row>
    <row r="140" spans="1:11" ht="63" x14ac:dyDescent="0.25">
      <c r="A140" s="8">
        <v>96</v>
      </c>
      <c r="B140" s="35" t="s">
        <v>106</v>
      </c>
      <c r="C140" s="34">
        <v>8</v>
      </c>
      <c r="D140" s="34">
        <v>8</v>
      </c>
      <c r="E140" s="37">
        <f t="shared" si="17"/>
        <v>100</v>
      </c>
      <c r="F140" s="5"/>
      <c r="G140" s="10"/>
      <c r="H140" s="10"/>
      <c r="I140" s="10"/>
      <c r="J140" s="10"/>
    </row>
    <row r="141" spans="1:11" ht="47.25" x14ac:dyDescent="0.25">
      <c r="A141" s="8">
        <v>97</v>
      </c>
      <c r="B141" s="35" t="s">
        <v>107</v>
      </c>
      <c r="C141" s="34">
        <v>652173.9</v>
      </c>
      <c r="D141" s="34">
        <v>652173.9</v>
      </c>
      <c r="E141" s="37">
        <f t="shared" si="17"/>
        <v>100</v>
      </c>
      <c r="F141" s="5"/>
      <c r="G141" s="10"/>
      <c r="H141" s="10"/>
      <c r="I141" s="10"/>
      <c r="J141" s="10"/>
    </row>
    <row r="142" spans="1:11" ht="63" x14ac:dyDescent="0.25">
      <c r="A142" s="8">
        <v>98</v>
      </c>
      <c r="B142" s="35" t="s">
        <v>108</v>
      </c>
      <c r="C142" s="40">
        <v>69</v>
      </c>
      <c r="D142" s="43">
        <v>70</v>
      </c>
      <c r="E142" s="37">
        <v>100</v>
      </c>
      <c r="F142" s="5"/>
      <c r="G142" s="10"/>
      <c r="H142" s="10"/>
      <c r="I142" s="10"/>
      <c r="J142" s="10"/>
    </row>
    <row r="143" spans="1:11" ht="63" x14ac:dyDescent="0.25">
      <c r="A143" s="8">
        <v>99</v>
      </c>
      <c r="B143" s="16" t="s">
        <v>109</v>
      </c>
      <c r="C143" s="41">
        <v>1</v>
      </c>
      <c r="D143" s="41">
        <v>1</v>
      </c>
      <c r="E143" s="7">
        <f t="shared" si="17"/>
        <v>100</v>
      </c>
      <c r="F143" s="5"/>
      <c r="G143" s="10"/>
      <c r="H143" s="10"/>
      <c r="I143" s="10"/>
      <c r="J143" s="10"/>
    </row>
    <row r="144" spans="1:11" ht="15.75" x14ac:dyDescent="0.25">
      <c r="A144" s="50"/>
      <c r="B144" s="51"/>
      <c r="C144" s="51"/>
      <c r="D144" s="52"/>
      <c r="E144" s="17">
        <f>(E140+E137+E138+E139+E141+E142+E143)/7</f>
        <v>100</v>
      </c>
      <c r="F144" s="5"/>
      <c r="G144" s="10"/>
      <c r="H144" s="10"/>
      <c r="I144" s="10"/>
      <c r="J144" s="10"/>
    </row>
    <row r="145" spans="1:10" ht="30" customHeight="1" x14ac:dyDescent="0.25">
      <c r="A145" s="47" t="s">
        <v>84</v>
      </c>
      <c r="B145" s="48"/>
      <c r="C145" s="48"/>
      <c r="D145" s="48"/>
      <c r="E145" s="48"/>
      <c r="F145" s="49"/>
      <c r="G145" s="10"/>
      <c r="H145" s="10"/>
      <c r="I145" s="10"/>
      <c r="J145" s="10"/>
    </row>
    <row r="146" spans="1:10" ht="63" x14ac:dyDescent="0.25">
      <c r="A146" s="8">
        <v>100</v>
      </c>
      <c r="B146" s="18" t="s">
        <v>85</v>
      </c>
      <c r="C146" s="8">
        <v>100</v>
      </c>
      <c r="D146" s="8">
        <v>126</v>
      </c>
      <c r="E146" s="7">
        <v>100</v>
      </c>
      <c r="F146" s="16"/>
      <c r="G146" s="10">
        <v>3</v>
      </c>
      <c r="H146" s="10">
        <v>0</v>
      </c>
      <c r="I146" s="10">
        <v>0</v>
      </c>
      <c r="J146" s="10">
        <f>G146+H146+I146</f>
        <v>3</v>
      </c>
    </row>
    <row r="147" spans="1:10" ht="114" customHeight="1" x14ac:dyDescent="0.25">
      <c r="A147" s="8">
        <v>101</v>
      </c>
      <c r="B147" s="18" t="s">
        <v>86</v>
      </c>
      <c r="C147" s="8">
        <v>100</v>
      </c>
      <c r="D147" s="8">
        <v>100</v>
      </c>
      <c r="E147" s="7">
        <f t="shared" ref="E147:E148" si="18">D147/C147*100</f>
        <v>100</v>
      </c>
      <c r="F147" s="16" t="s">
        <v>116</v>
      </c>
      <c r="G147" s="10"/>
      <c r="H147" s="10"/>
      <c r="I147" s="10"/>
      <c r="J147" s="10"/>
    </row>
    <row r="148" spans="1:10" ht="47.25" x14ac:dyDescent="0.25">
      <c r="A148" s="8">
        <v>102</v>
      </c>
      <c r="B148" s="18" t="s">
        <v>87</v>
      </c>
      <c r="C148" s="8">
        <v>3</v>
      </c>
      <c r="D148" s="8">
        <v>3</v>
      </c>
      <c r="E148" s="7">
        <f t="shared" si="18"/>
        <v>100</v>
      </c>
      <c r="F148" s="16"/>
      <c r="G148" s="10"/>
      <c r="H148" s="10"/>
      <c r="I148" s="10"/>
      <c r="J148" s="10"/>
    </row>
    <row r="149" spans="1:10" ht="15.75" x14ac:dyDescent="0.25">
      <c r="A149" s="50"/>
      <c r="B149" s="51"/>
      <c r="C149" s="51"/>
      <c r="D149" s="52"/>
      <c r="E149" s="17">
        <f>(E146+E148+E147)/3</f>
        <v>100</v>
      </c>
      <c r="F149" s="5"/>
      <c r="G149" s="10"/>
      <c r="H149" s="10"/>
      <c r="I149" s="10"/>
      <c r="J149" s="10"/>
    </row>
    <row r="150" spans="1:10" s="14" customFormat="1" ht="39.75" customHeight="1" x14ac:dyDescent="0.25">
      <c r="A150" s="53" t="s">
        <v>39</v>
      </c>
      <c r="B150" s="53"/>
      <c r="C150" s="53"/>
      <c r="D150" s="53"/>
      <c r="E150" s="42">
        <f>(E14+E18+E23+E29+E34+E43+E50+E54+E58+E64+E73+E85+E91+E98+E105+E111+E118+E127+E135+E144+E149)/21</f>
        <v>98.157789887815639</v>
      </c>
      <c r="F150" s="12"/>
      <c r="G150" s="13"/>
      <c r="H150" s="13"/>
      <c r="I150" s="13"/>
      <c r="J150" s="13"/>
    </row>
  </sheetData>
  <mergeCells count="49">
    <mergeCell ref="G2:G3"/>
    <mergeCell ref="H2:H3"/>
    <mergeCell ref="I2:I3"/>
    <mergeCell ref="J2:J3"/>
    <mergeCell ref="A3:F3"/>
    <mergeCell ref="A1:F2"/>
    <mergeCell ref="A44:F44"/>
    <mergeCell ref="A5:F5"/>
    <mergeCell ref="A15:F15"/>
    <mergeCell ref="A19:F19"/>
    <mergeCell ref="A24:F24"/>
    <mergeCell ref="A30:F30"/>
    <mergeCell ref="A35:F35"/>
    <mergeCell ref="A14:D14"/>
    <mergeCell ref="A18:D18"/>
    <mergeCell ref="A23:D23"/>
    <mergeCell ref="A29:D29"/>
    <mergeCell ref="A34:D34"/>
    <mergeCell ref="A43:D43"/>
    <mergeCell ref="A99:F99"/>
    <mergeCell ref="A106:F106"/>
    <mergeCell ref="A98:D98"/>
    <mergeCell ref="A91:D91"/>
    <mergeCell ref="A51:F51"/>
    <mergeCell ref="A55:F55"/>
    <mergeCell ref="A59:F59"/>
    <mergeCell ref="A65:F65"/>
    <mergeCell ref="A74:F74"/>
    <mergeCell ref="A86:F86"/>
    <mergeCell ref="A58:D58"/>
    <mergeCell ref="A64:D64"/>
    <mergeCell ref="A73:D73"/>
    <mergeCell ref="A85:D85"/>
    <mergeCell ref="A50:D50"/>
    <mergeCell ref="A54:D54"/>
    <mergeCell ref="A145:F145"/>
    <mergeCell ref="A149:D149"/>
    <mergeCell ref="A150:D150"/>
    <mergeCell ref="A105:D105"/>
    <mergeCell ref="A111:D111"/>
    <mergeCell ref="A118:D118"/>
    <mergeCell ref="A127:D127"/>
    <mergeCell ref="A135:D135"/>
    <mergeCell ref="A144:D144"/>
    <mergeCell ref="A119:F119"/>
    <mergeCell ref="A128:F128"/>
    <mergeCell ref="A136:F136"/>
    <mergeCell ref="A112:F112"/>
    <mergeCell ref="A92:F92"/>
  </mergeCells>
  <pageMargins left="0.7" right="0.7" top="0.75" bottom="0.75" header="0.3" footer="0.3"/>
  <pageSetup paperSize="9" scale="58" fitToHeight="0" orientation="portrait" r:id="rId1"/>
  <rowBreaks count="6" manualBreakCount="6">
    <brk id="23" max="5" man="1"/>
    <brk id="54" max="5" man="1"/>
    <brk id="73" max="5" man="1"/>
    <brk id="98" max="5" man="1"/>
    <brk id="118" max="5" man="1"/>
    <brk id="135" max="5" man="1"/>
  </rowBreaks>
  <colBreaks count="1" manualBreakCount="1">
    <brk id="6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2023-02-01T11:11:27Z</cp:lastPrinted>
  <dcterms:created xsi:type="dcterms:W3CDTF">2020-08-21T06:55:14Z</dcterms:created>
  <dcterms:modified xsi:type="dcterms:W3CDTF">2023-03-20T10:44:00Z</dcterms:modified>
</cp:coreProperties>
</file>